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/>
  <bookViews>
    <workbookView xWindow="0" yWindow="0" windowWidth="19420" windowHeight="11020" activeTab="1"/>
  </bookViews>
  <sheets>
    <sheet name="КП1" sheetId="1" r:id="rId1"/>
    <sheet name="КП2" sheetId="2" r:id="rId2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9" i="1"/>
  <c r="M30" l="1"/>
  <c r="L30"/>
  <c r="K30"/>
  <c r="J30"/>
  <c r="J31"/>
  <c r="I30"/>
  <c r="I31"/>
  <c r="H30"/>
  <c r="H31"/>
  <c r="M9" i="2" l="1"/>
  <c r="L9"/>
  <c r="K9"/>
  <c r="J9"/>
  <c r="I9"/>
  <c r="H9"/>
  <c r="M13"/>
  <c r="L13"/>
  <c r="K13"/>
  <c r="J13"/>
  <c r="I13"/>
  <c r="H13"/>
  <c r="G25"/>
  <c r="J25"/>
  <c r="M9" i="1"/>
  <c r="L9"/>
  <c r="K9"/>
  <c r="J9"/>
  <c r="I9"/>
  <c r="H9"/>
  <c r="M13"/>
  <c r="L13"/>
  <c r="K13"/>
  <c r="J13"/>
  <c r="I13"/>
  <c r="H13"/>
  <c r="G31"/>
  <c r="G30"/>
  <c r="M29"/>
  <c r="L29"/>
  <c r="K29"/>
  <c r="M33"/>
  <c r="L33"/>
  <c r="K33"/>
  <c r="J33"/>
  <c r="I33"/>
  <c r="H33"/>
  <c r="J29"/>
  <c r="I29"/>
  <c r="H29"/>
  <c r="H37" s="1"/>
  <c r="M34"/>
  <c r="L34"/>
  <c r="K34"/>
  <c r="J34"/>
  <c r="I34"/>
  <c r="H34"/>
  <c r="G29" l="1"/>
  <c r="G9" i="2"/>
  <c r="L29"/>
  <c r="M30"/>
  <c r="M29"/>
  <c r="L30"/>
  <c r="K30"/>
  <c r="K29"/>
  <c r="J31"/>
  <c r="J30"/>
  <c r="J29"/>
  <c r="I30"/>
  <c r="I29"/>
  <c r="H30"/>
  <c r="H29"/>
  <c r="G31"/>
  <c r="G14"/>
  <c r="G30" s="1"/>
  <c r="G13"/>
  <c r="G29" s="1"/>
  <c r="G10"/>
  <c r="M39" i="1"/>
  <c r="M38"/>
  <c r="L39"/>
  <c r="L38"/>
  <c r="K39"/>
  <c r="K38"/>
  <c r="J39"/>
  <c r="J38"/>
  <c r="I38"/>
  <c r="H39"/>
  <c r="H38"/>
  <c r="G10"/>
  <c r="G9"/>
  <c r="G14"/>
  <c r="G13"/>
  <c r="G26"/>
  <c r="G25"/>
  <c r="G34"/>
  <c r="G33"/>
  <c r="G39"/>
  <c r="M37"/>
  <c r="L37"/>
  <c r="K37"/>
  <c r="J37"/>
  <c r="I37"/>
  <c r="G38" l="1"/>
  <c r="G37"/>
</calcChain>
</file>

<file path=xl/sharedStrings.xml><?xml version="1.0" encoding="utf-8"?>
<sst xmlns="http://schemas.openxmlformats.org/spreadsheetml/2006/main" count="162" uniqueCount="58">
  <si>
    <t>N п/п</t>
  </si>
  <si>
    <t>Наименование мероприятия</t>
  </si>
  <si>
    <t>Срок реализации</t>
  </si>
  <si>
    <t>Участник &lt;1&gt;</t>
  </si>
  <si>
    <t>Финансовое обеспечение</t>
  </si>
  <si>
    <t>Результат реализации мероприятия (далее - результат)</t>
  </si>
  <si>
    <t>с (год)</t>
  </si>
  <si>
    <t>по (год)</t>
  </si>
  <si>
    <t>Источник</t>
  </si>
  <si>
    <t>Объем (рублей)</t>
  </si>
  <si>
    <t>Наименование результата</t>
  </si>
  <si>
    <t>Единица измерения (по ОКЕИ)</t>
  </si>
  <si>
    <t>Значение</t>
  </si>
  <si>
    <t>всего по годам реализации</t>
  </si>
  <si>
    <t>в том числе по годам реализации</t>
  </si>
  <si>
    <t>Администрация Тюкалинского муниципального района Омской области</t>
  </si>
  <si>
    <t>Всего, в том числе:</t>
  </si>
  <si>
    <t xml:space="preserve">Районный бюджет (далее - Источник № 1), из них: </t>
  </si>
  <si>
    <t>- налоговые и неналоговые доходы, поступления  нецелевого характера (далее - источник № 1.1) &lt;3&gt;</t>
  </si>
  <si>
    <t>- межбюджетные трансферты целевого характера (далее - источник № 1.2) &lt;3&gt;</t>
  </si>
  <si>
    <t>Районный бюджет (далее - Источник № 1), из них: &lt;3&gt;</t>
  </si>
  <si>
    <t>X</t>
  </si>
  <si>
    <t>Источник N 1, из них: &lt;3&gt;</t>
  </si>
  <si>
    <t>- источник N 1.1 &lt;3&gt;</t>
  </si>
  <si>
    <t>- источник N 1.2 &lt;3&gt;</t>
  </si>
  <si>
    <t>Источник N 2 &lt;3&gt;</t>
  </si>
  <si>
    <t xml:space="preserve"> </t>
  </si>
  <si>
    <t xml:space="preserve">ПЕРЕЧЕНЬ МЕРОПРИЯТИЙ Комплекса процессных мероприятий "Обеспечение эффективного осуществления своих полномочий органами местного самоуправления Тюкалинского муниципального района Омской области" </t>
  </si>
  <si>
    <t xml:space="preserve">Обеспечение деятельности Совета депутатов Тюкалинского муниципального района Омской области </t>
  </si>
  <si>
    <t>Организация повышения квалификации, профессиональной переподготовки, работников органов местного самоуправления</t>
  </si>
  <si>
    <t>Прохождение работниками органов местного самоуправления  Тюкалинского МР обучения по образовательным программам в необходимые сроки.</t>
  </si>
  <si>
    <t>Расчёт и предоставление иных межбюджетных трансфертов бюджетам поселений в соответствии с заключёнными соглашениями на организацию водоснабжения в границах поселения</t>
  </si>
  <si>
    <t>Расчёт и предоставление иных межбюджетных трансфертов бюджетам поселений в соответствии с заключёнными соглашениями на обеспечение малоимущих граждан жилыми помещениями</t>
  </si>
  <si>
    <t>Обеспечение деятельности учреждений по хозяйственному обслуживанию</t>
  </si>
  <si>
    <t>Совершенствование деятельности учреждений по хозяйственному обслуживанию</t>
  </si>
  <si>
    <t>Обеспечение деятельности Администрации Тюкалинского муниципального района Омской области</t>
  </si>
  <si>
    <t xml:space="preserve">ВСЕГО по Комплексу процессных мероприятий "Обеспечение эффективного осуществления своих полномочий органами местного самоуправления Тюкалинского муниципального района Омской области" </t>
  </si>
  <si>
    <t xml:space="preserve">ПЕРЕЧЕНЬ МЕРОПРИЯТИЙ Комплекса процессных мероприятий "Меры социальной поддержки" </t>
  </si>
  <si>
    <t>Предоставление выплаты за звание "Почётный гражданин Тюкалинского района"</t>
  </si>
  <si>
    <t>проценты</t>
  </si>
  <si>
    <t>Доплата к страховой пенсии лицам, замещавшим отдельные муниципальные должности в Тюкалинском муниципальном районе Омской области</t>
  </si>
  <si>
    <t>Оказание социальной помощи и социальной поддержки жителям Тюкалинского муниципального района Омской области, являющимся участниками Специальной военной операции и членам их семей</t>
  </si>
  <si>
    <t>Организация гуманитарной и материальной помощи участникам Специальной военной операции и членам их семей</t>
  </si>
  <si>
    <t>Предоставление денежной выплаты гражданам, имеющим трех и более детей, зарегистрированным в качестве многодетной семьи, взамен бесплатного предоставления в собственность земельных участков для индивидуального жилищного строительства, расположенных на территории Омской области</t>
  </si>
  <si>
    <t>Сокращение очерёдности среди граждан, имеющих трех и более детей, зарегистрированных в качестве многодетной семьи, претендующих на предоставление в собственность земельных участков для индивидуального жилищного строительства, расположенных на территории Омской области в текущем году</t>
  </si>
  <si>
    <t>Предоставление в срок выплаты за звание "Почётный гражданин Тюкалинского района" согласно Положению о выплатах</t>
  </si>
  <si>
    <t>Предоставление в срок доплаты к страховой пенсии лицам, замещавшим отдельные муниципальные должности в Тюкалинском муниципальном районе Омской области согласно Положению о доплатах</t>
  </si>
  <si>
    <t>ВСЕГО по Комплексу процессных мероприятий "Меры социальной поддержки"</t>
  </si>
  <si>
    <t>Отсутствие задолженности по социально-значимым расходам в общем объёме расходов местных бюджетов</t>
  </si>
  <si>
    <t xml:space="preserve"> Отсутствие задолженности по социально-значимым расходам в общем объёме расходов местных бюджетов</t>
  </si>
  <si>
    <t>Руководство и управление в сфере установленных функций</t>
  </si>
  <si>
    <t>Отсутствие задолженности по заработной плате, бюджетных и внебюджетных фондов</t>
  </si>
  <si>
    <t>Отсутствие задолженности по принятым обязательствам на текущий финансовый год</t>
  </si>
  <si>
    <t>Совершенствование организации социальной  и поддержки участникам СВО и  членам их семьям.</t>
  </si>
  <si>
    <t xml:space="preserve">Использование депутатами Совета депутатов Тюкалинского муниципального района Омской области компенсационных выплат на депутатскую деятельность </t>
  </si>
  <si>
    <t>Совершенствование организации гуманитарной и материальной помощи участникам СВО и членам их семей</t>
  </si>
  <si>
    <r>
      <rPr>
        <sz val="12"/>
        <color theme="1"/>
        <rFont val="Times New Roman"/>
        <family val="1"/>
        <charset val="204"/>
      </rPr>
      <t>Приложение № 2
к муниципальной программе
"Повышение эффективности деятельности органов местного самоуправления Тюкалинского муниципального района Омской области"</t>
    </r>
    <r>
      <rPr>
        <sz val="11"/>
        <color theme="1"/>
        <rFont val="Calibri"/>
        <family val="2"/>
        <scheme val="minor"/>
      </rPr>
      <t xml:space="preserve"> 
</t>
    </r>
  </si>
  <si>
    <r>
      <rPr>
        <sz val="12"/>
        <color theme="1"/>
        <rFont val="Times New Roman"/>
        <family val="1"/>
        <charset val="204"/>
      </rPr>
      <t>Приложение № 3
к муниципальной программе
"Повышение эффективности деятельности органов местного самоуправления Тюкалинского муниципального района Омской области"</t>
    </r>
    <r>
      <rPr>
        <sz val="11"/>
        <color theme="1"/>
        <rFont val="Calibri"/>
        <family val="2"/>
        <scheme val="minor"/>
      </rPr>
      <t xml:space="preserve">
</t>
    </r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</si>
</sst>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4" fillId="0" borderId="0"/>
  </cellStyleXfs>
  <cellXfs count="34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1" applyBorder="1" applyAlignment="1">
      <alignment vertical="center" wrapText="1"/>
    </xf>
    <xf numFmtId="0" fontId="0" fillId="0" borderId="1" xfId="0" applyBorder="1"/>
    <xf numFmtId="2" fontId="6" fillId="0" borderId="1" xfId="0" applyNumberFormat="1" applyFon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0" fillId="0" borderId="0" xfId="0" applyNumberForma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  <xf numFmtId="0" fontId="0" fillId="0" borderId="1" xfId="0" applyBorder="1" applyAlignment="1">
      <alignment horizontal="right" wrapText="1"/>
    </xf>
    <xf numFmtId="0" fontId="2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1" fillId="0" borderId="2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" xfId="0" applyBorder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right" wrapText="1"/>
    </xf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0" xfId="0" applyBorder="1" applyAlignment="1">
      <alignment horizontal="center" wrapText="1"/>
    </xf>
  </cellXfs>
  <cellStyles count="3">
    <cellStyle name="Гиперссылка" xfId="1" builtinId="8"/>
    <cellStyle name="Обычный" xfId="0" builtinId="0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011DD8549A9372B9085ED7E85BF5698236070B727B6235194F592FBA44E7B88A0E7CE1D8578E91C5E9C7E9C920iF6BD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consultantplus://offline/ref=011DD8549A9372B9085ED7E85BF5698236070B727B6235194F592FBA44E7B88A0E7CE1D8578E91C5E9C7E9C920iF6BD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51"/>
  <sheetViews>
    <sheetView topLeftCell="F1" zoomScale="78" zoomScaleNormal="78" workbookViewId="0">
      <selection sqref="A1:U1"/>
    </sheetView>
  </sheetViews>
  <sheetFormatPr defaultColWidth="8.81640625" defaultRowHeight="14.5"/>
  <cols>
    <col min="1" max="1" width="8.81640625" style="7"/>
    <col min="2" max="2" width="32" style="7" customWidth="1"/>
    <col min="3" max="4" width="8.81640625" style="7"/>
    <col min="5" max="5" width="25.1796875" style="7" customWidth="1"/>
    <col min="6" max="6" width="19.1796875" style="7" customWidth="1"/>
    <col min="7" max="7" width="15.1796875" style="7" customWidth="1"/>
    <col min="8" max="9" width="14.54296875" style="7" customWidth="1"/>
    <col min="10" max="10" width="15.1796875" style="7" customWidth="1"/>
    <col min="11" max="11" width="14.81640625" style="7" customWidth="1"/>
    <col min="12" max="12" width="14.1796875" style="7" customWidth="1"/>
    <col min="13" max="13" width="15.81640625" style="7" customWidth="1"/>
    <col min="14" max="14" width="21.1796875" style="7" customWidth="1"/>
    <col min="15" max="17" width="8.81640625" style="7"/>
    <col min="18" max="19" width="9.1796875" style="7" customWidth="1"/>
    <col min="20" max="16384" width="8.81640625" style="7"/>
  </cols>
  <sheetData>
    <row r="1" spans="1:21" ht="61" customHeight="1">
      <c r="A1" s="17" t="s">
        <v>56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</row>
    <row r="2" spans="1:21" ht="20.5" customHeight="1">
      <c r="A2" s="18" t="s">
        <v>27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</row>
    <row r="3" spans="1:21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</row>
    <row r="4" spans="1:21" ht="15.5">
      <c r="A4" s="14" t="s">
        <v>0</v>
      </c>
      <c r="B4" s="14" t="s">
        <v>1</v>
      </c>
      <c r="C4" s="14" t="s">
        <v>2</v>
      </c>
      <c r="D4" s="14"/>
      <c r="E4" s="16" t="s">
        <v>3</v>
      </c>
      <c r="F4" s="14" t="s">
        <v>4</v>
      </c>
      <c r="G4" s="14"/>
      <c r="H4" s="14"/>
      <c r="I4" s="14"/>
      <c r="J4" s="14"/>
      <c r="K4" s="14"/>
      <c r="L4" s="14"/>
      <c r="M4" s="14"/>
      <c r="N4" s="14" t="s">
        <v>5</v>
      </c>
      <c r="O4" s="14"/>
      <c r="P4" s="14"/>
      <c r="Q4" s="14"/>
      <c r="R4" s="14"/>
      <c r="S4" s="14"/>
      <c r="T4" s="14"/>
      <c r="U4" s="14"/>
    </row>
    <row r="5" spans="1:21" ht="15.5">
      <c r="A5" s="14"/>
      <c r="B5" s="14"/>
      <c r="C5" s="14" t="s">
        <v>6</v>
      </c>
      <c r="D5" s="14" t="s">
        <v>7</v>
      </c>
      <c r="E5" s="16"/>
      <c r="F5" s="14" t="s">
        <v>8</v>
      </c>
      <c r="G5" s="14" t="s">
        <v>9</v>
      </c>
      <c r="H5" s="14"/>
      <c r="I5" s="14"/>
      <c r="J5" s="14"/>
      <c r="K5" s="14"/>
      <c r="L5" s="14"/>
      <c r="M5" s="14"/>
      <c r="N5" s="14" t="s">
        <v>10</v>
      </c>
      <c r="O5" s="16" t="s">
        <v>11</v>
      </c>
      <c r="P5" s="14" t="s">
        <v>12</v>
      </c>
      <c r="Q5" s="14"/>
      <c r="R5" s="14"/>
      <c r="S5" s="14"/>
      <c r="T5" s="14"/>
      <c r="U5" s="14"/>
    </row>
    <row r="6" spans="1:21" ht="15.5">
      <c r="A6" s="14"/>
      <c r="B6" s="14"/>
      <c r="C6" s="14"/>
      <c r="D6" s="14"/>
      <c r="E6" s="16"/>
      <c r="F6" s="14"/>
      <c r="G6" s="14" t="s">
        <v>13</v>
      </c>
      <c r="H6" s="14" t="s">
        <v>14</v>
      </c>
      <c r="I6" s="14"/>
      <c r="J6" s="14"/>
      <c r="K6" s="14"/>
      <c r="L6" s="14"/>
      <c r="M6" s="14"/>
      <c r="N6" s="14"/>
      <c r="O6" s="16"/>
      <c r="P6" s="14"/>
      <c r="Q6" s="14"/>
      <c r="R6" s="14"/>
      <c r="S6" s="14"/>
      <c r="T6" s="14"/>
      <c r="U6" s="14"/>
    </row>
    <row r="7" spans="1:21" ht="33" customHeight="1">
      <c r="A7" s="14"/>
      <c r="B7" s="14"/>
      <c r="C7" s="14"/>
      <c r="D7" s="14"/>
      <c r="E7" s="16"/>
      <c r="F7" s="14"/>
      <c r="G7" s="14"/>
      <c r="H7" s="5">
        <v>2025</v>
      </c>
      <c r="I7" s="3">
        <v>2026</v>
      </c>
      <c r="J7" s="3">
        <v>2027</v>
      </c>
      <c r="K7" s="3">
        <v>2028</v>
      </c>
      <c r="L7" s="3">
        <v>2029</v>
      </c>
      <c r="M7" s="3">
        <v>2030</v>
      </c>
      <c r="N7" s="14"/>
      <c r="O7" s="16"/>
      <c r="P7" s="5">
        <v>2025</v>
      </c>
      <c r="Q7" s="3">
        <v>2026</v>
      </c>
      <c r="R7" s="3">
        <v>2027</v>
      </c>
      <c r="S7" s="3">
        <v>2028</v>
      </c>
      <c r="T7" s="3">
        <v>2029</v>
      </c>
      <c r="U7" s="3">
        <v>2030</v>
      </c>
    </row>
    <row r="8" spans="1:21" ht="15.5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  <c r="H8" s="3">
        <v>8</v>
      </c>
      <c r="I8" s="3">
        <v>9</v>
      </c>
      <c r="J8" s="3">
        <v>10</v>
      </c>
      <c r="K8" s="3">
        <v>11</v>
      </c>
      <c r="L8" s="3">
        <v>12</v>
      </c>
      <c r="M8" s="3">
        <v>13</v>
      </c>
      <c r="N8" s="3">
        <v>14</v>
      </c>
      <c r="O8" s="3">
        <v>15</v>
      </c>
      <c r="P8" s="3">
        <v>16</v>
      </c>
      <c r="Q8" s="3">
        <v>17</v>
      </c>
      <c r="R8" s="3">
        <v>18</v>
      </c>
      <c r="S8" s="3">
        <v>19</v>
      </c>
      <c r="T8" s="3">
        <v>20</v>
      </c>
      <c r="U8" s="3">
        <v>21</v>
      </c>
    </row>
    <row r="9" spans="1:21" ht="15.5">
      <c r="A9" s="14">
        <v>1</v>
      </c>
      <c r="B9" s="14" t="s">
        <v>28</v>
      </c>
      <c r="C9" s="14">
        <v>2025</v>
      </c>
      <c r="D9" s="14">
        <v>2030</v>
      </c>
      <c r="E9" s="14" t="s">
        <v>15</v>
      </c>
      <c r="F9" s="4" t="s">
        <v>16</v>
      </c>
      <c r="G9" s="2">
        <f>SUM(H9,I9,J9,K9,L9,M9)</f>
        <v>2837029.4699999997</v>
      </c>
      <c r="H9" s="2">
        <f t="shared" ref="H9:M9" si="0">H10</f>
        <v>490400</v>
      </c>
      <c r="I9" s="2">
        <f t="shared" si="0"/>
        <v>478439.03</v>
      </c>
      <c r="J9" s="2">
        <f t="shared" si="0"/>
        <v>467047.61</v>
      </c>
      <c r="K9" s="2">
        <f t="shared" si="0"/>
        <v>467047.61</v>
      </c>
      <c r="L9" s="2">
        <f t="shared" si="0"/>
        <v>467047.61</v>
      </c>
      <c r="M9" s="2">
        <f t="shared" si="0"/>
        <v>467047.61</v>
      </c>
      <c r="N9" s="14" t="s">
        <v>54</v>
      </c>
      <c r="O9" s="14" t="s">
        <v>39</v>
      </c>
      <c r="P9" s="14">
        <v>100</v>
      </c>
      <c r="Q9" s="14">
        <v>100</v>
      </c>
      <c r="R9" s="14">
        <v>100</v>
      </c>
      <c r="S9" s="14">
        <v>100</v>
      </c>
      <c r="T9" s="14">
        <v>100</v>
      </c>
      <c r="U9" s="14">
        <v>100</v>
      </c>
    </row>
    <row r="10" spans="1:21" ht="46.5">
      <c r="A10" s="14"/>
      <c r="B10" s="14"/>
      <c r="C10" s="14"/>
      <c r="D10" s="14"/>
      <c r="E10" s="14"/>
      <c r="F10" s="1" t="s">
        <v>17</v>
      </c>
      <c r="G10" s="2">
        <f>SUM(H10,I10,J10,K10,L10,M10)</f>
        <v>2837029.4699999997</v>
      </c>
      <c r="H10" s="2">
        <v>490400</v>
      </c>
      <c r="I10" s="2">
        <v>478439.03</v>
      </c>
      <c r="J10" s="2">
        <v>467047.61</v>
      </c>
      <c r="K10" s="2">
        <v>467047.61</v>
      </c>
      <c r="L10" s="2">
        <v>467047.61</v>
      </c>
      <c r="M10" s="2">
        <v>467047.61</v>
      </c>
      <c r="N10" s="14"/>
      <c r="O10" s="14"/>
      <c r="P10" s="14"/>
      <c r="Q10" s="14"/>
      <c r="R10" s="14"/>
      <c r="S10" s="14"/>
      <c r="T10" s="14"/>
      <c r="U10" s="14"/>
    </row>
    <row r="11" spans="1:21" ht="124">
      <c r="A11" s="14"/>
      <c r="B11" s="14"/>
      <c r="C11" s="14"/>
      <c r="D11" s="14"/>
      <c r="E11" s="14"/>
      <c r="F11" s="1" t="s">
        <v>18</v>
      </c>
      <c r="G11" s="2"/>
      <c r="H11" s="2"/>
      <c r="I11" s="2"/>
      <c r="J11" s="2"/>
      <c r="K11" s="2"/>
      <c r="L11" s="2"/>
      <c r="M11" s="2"/>
      <c r="N11" s="14"/>
      <c r="O11" s="14"/>
      <c r="P11" s="14"/>
      <c r="Q11" s="14"/>
      <c r="R11" s="14"/>
      <c r="S11" s="14"/>
      <c r="T11" s="14"/>
      <c r="U11" s="14"/>
    </row>
    <row r="12" spans="1:21" ht="77.5">
      <c r="A12" s="14"/>
      <c r="B12" s="14"/>
      <c r="C12" s="14"/>
      <c r="D12" s="14"/>
      <c r="E12" s="14"/>
      <c r="F12" s="1" t="s">
        <v>19</v>
      </c>
      <c r="G12" s="2"/>
      <c r="H12" s="2"/>
      <c r="I12" s="2"/>
      <c r="J12" s="2"/>
      <c r="K12" s="2"/>
      <c r="L12" s="2"/>
      <c r="M12" s="2"/>
      <c r="N12" s="14"/>
      <c r="O12" s="14"/>
      <c r="P12" s="14"/>
      <c r="Q12" s="14"/>
      <c r="R12" s="14"/>
      <c r="S12" s="14"/>
      <c r="T12" s="14"/>
      <c r="U12" s="14"/>
    </row>
    <row r="13" spans="1:21" ht="15.65" customHeight="1">
      <c r="A13" s="14">
        <v>2</v>
      </c>
      <c r="B13" s="14" t="s">
        <v>29</v>
      </c>
      <c r="C13" s="14">
        <v>2025</v>
      </c>
      <c r="D13" s="14">
        <v>2030</v>
      </c>
      <c r="E13" s="14" t="s">
        <v>15</v>
      </c>
      <c r="F13" s="4" t="s">
        <v>16</v>
      </c>
      <c r="G13" s="2">
        <f>SUM(H13,I13,J13,K13,L13,M13)</f>
        <v>289256.65000000002</v>
      </c>
      <c r="H13" s="2">
        <f t="shared" ref="H13:M13" si="1">H14</f>
        <v>50000</v>
      </c>
      <c r="I13" s="2">
        <f t="shared" si="1"/>
        <v>48780.49</v>
      </c>
      <c r="J13" s="2">
        <f t="shared" si="1"/>
        <v>47619.040000000001</v>
      </c>
      <c r="K13" s="2">
        <f t="shared" si="1"/>
        <v>47619.040000000001</v>
      </c>
      <c r="L13" s="2">
        <f t="shared" si="1"/>
        <v>47619.040000000001</v>
      </c>
      <c r="M13" s="2">
        <f t="shared" si="1"/>
        <v>47619.040000000001</v>
      </c>
      <c r="N13" s="14" t="s">
        <v>30</v>
      </c>
      <c r="O13" s="14" t="s">
        <v>39</v>
      </c>
      <c r="P13" s="14">
        <v>15</v>
      </c>
      <c r="Q13" s="14">
        <v>16</v>
      </c>
      <c r="R13" s="14">
        <v>17</v>
      </c>
      <c r="S13" s="14">
        <v>18</v>
      </c>
      <c r="T13" s="14">
        <v>19</v>
      </c>
      <c r="U13" s="14">
        <v>20</v>
      </c>
    </row>
    <row r="14" spans="1:21" ht="46.5">
      <c r="A14" s="14"/>
      <c r="B14" s="14"/>
      <c r="C14" s="14"/>
      <c r="D14" s="14"/>
      <c r="E14" s="14"/>
      <c r="F14" s="1" t="s">
        <v>20</v>
      </c>
      <c r="G14" s="2">
        <f>SUM(H14,I14,J14,K14,L14,M14)</f>
        <v>289256.65000000002</v>
      </c>
      <c r="H14" s="2">
        <v>50000</v>
      </c>
      <c r="I14" s="2">
        <v>48780.49</v>
      </c>
      <c r="J14" s="2">
        <v>47619.040000000001</v>
      </c>
      <c r="K14" s="2">
        <v>47619.040000000001</v>
      </c>
      <c r="L14" s="2">
        <v>47619.040000000001</v>
      </c>
      <c r="M14" s="2">
        <v>47619.040000000001</v>
      </c>
      <c r="N14" s="14"/>
      <c r="O14" s="14"/>
      <c r="P14" s="14"/>
      <c r="Q14" s="14"/>
      <c r="R14" s="14"/>
      <c r="S14" s="14"/>
      <c r="T14" s="14"/>
      <c r="U14" s="14"/>
    </row>
    <row r="15" spans="1:21" ht="124">
      <c r="A15" s="14"/>
      <c r="B15" s="14"/>
      <c r="C15" s="14"/>
      <c r="D15" s="14"/>
      <c r="E15" s="14"/>
      <c r="F15" s="1" t="s">
        <v>18</v>
      </c>
      <c r="G15" s="2"/>
      <c r="H15" s="2"/>
      <c r="I15" s="2"/>
      <c r="J15" s="2"/>
      <c r="K15" s="2"/>
      <c r="L15" s="2"/>
      <c r="M15" s="2"/>
      <c r="N15" s="14"/>
      <c r="O15" s="14"/>
      <c r="P15" s="14"/>
      <c r="Q15" s="14"/>
      <c r="R15" s="14"/>
      <c r="S15" s="14"/>
      <c r="T15" s="14"/>
      <c r="U15" s="14"/>
    </row>
    <row r="16" spans="1:21" ht="77.5">
      <c r="A16" s="14"/>
      <c r="B16" s="14"/>
      <c r="C16" s="14"/>
      <c r="D16" s="14"/>
      <c r="E16" s="14"/>
      <c r="F16" s="1" t="s">
        <v>19</v>
      </c>
      <c r="G16" s="2"/>
      <c r="H16" s="2"/>
      <c r="I16" s="2"/>
      <c r="J16" s="2"/>
      <c r="K16" s="2"/>
      <c r="L16" s="2"/>
      <c r="M16" s="2"/>
      <c r="N16" s="14"/>
      <c r="O16" s="14"/>
      <c r="P16" s="14"/>
      <c r="Q16" s="14"/>
      <c r="R16" s="14"/>
      <c r="S16" s="14"/>
      <c r="T16" s="14"/>
      <c r="U16" s="14"/>
    </row>
    <row r="17" spans="1:21" ht="15.5">
      <c r="A17" s="14">
        <v>3</v>
      </c>
      <c r="B17" s="15" t="s">
        <v>31</v>
      </c>
      <c r="C17" s="14">
        <v>2025</v>
      </c>
      <c r="D17" s="14">
        <v>2030</v>
      </c>
      <c r="E17" s="14" t="s">
        <v>15</v>
      </c>
      <c r="F17" s="4" t="s">
        <v>16</v>
      </c>
      <c r="G17" s="2">
        <v>0</v>
      </c>
      <c r="H17" s="2">
        <v>0</v>
      </c>
      <c r="I17" s="2">
        <v>0</v>
      </c>
      <c r="J17" s="2">
        <v>0</v>
      </c>
      <c r="K17" s="2">
        <v>0</v>
      </c>
      <c r="L17" s="2">
        <v>0</v>
      </c>
      <c r="M17" s="2">
        <v>0</v>
      </c>
      <c r="N17" s="14" t="s">
        <v>48</v>
      </c>
      <c r="O17" s="14" t="s">
        <v>39</v>
      </c>
      <c r="P17" s="14">
        <v>100</v>
      </c>
      <c r="Q17" s="14">
        <v>100</v>
      </c>
      <c r="R17" s="14">
        <v>100</v>
      </c>
      <c r="S17" s="14">
        <v>100</v>
      </c>
      <c r="T17" s="14">
        <v>100</v>
      </c>
      <c r="U17" s="14">
        <v>100</v>
      </c>
    </row>
    <row r="18" spans="1:21" ht="46.5">
      <c r="A18" s="14"/>
      <c r="B18" s="15"/>
      <c r="C18" s="14"/>
      <c r="D18" s="14"/>
      <c r="E18" s="14"/>
      <c r="F18" s="1" t="s">
        <v>20</v>
      </c>
      <c r="G18" s="2">
        <v>0</v>
      </c>
      <c r="H18" s="2">
        <v>0</v>
      </c>
      <c r="I18" s="2">
        <v>0</v>
      </c>
      <c r="J18" s="2">
        <v>0</v>
      </c>
      <c r="K18" s="2">
        <v>0</v>
      </c>
      <c r="L18" s="2">
        <v>0</v>
      </c>
      <c r="M18" s="2">
        <v>0</v>
      </c>
      <c r="N18" s="14"/>
      <c r="O18" s="14"/>
      <c r="P18" s="14"/>
      <c r="Q18" s="14"/>
      <c r="R18" s="14"/>
      <c r="S18" s="14"/>
      <c r="T18" s="14"/>
      <c r="U18" s="14"/>
    </row>
    <row r="19" spans="1:21" ht="124">
      <c r="A19" s="14"/>
      <c r="B19" s="15"/>
      <c r="C19" s="14"/>
      <c r="D19" s="14"/>
      <c r="E19" s="14"/>
      <c r="F19" s="1" t="s">
        <v>18</v>
      </c>
      <c r="G19" s="2"/>
      <c r="H19" s="2"/>
      <c r="I19" s="2"/>
      <c r="J19" s="2"/>
      <c r="K19" s="2"/>
      <c r="L19" s="2"/>
      <c r="M19" s="2"/>
      <c r="N19" s="14"/>
      <c r="O19" s="14"/>
      <c r="P19" s="14"/>
      <c r="Q19" s="14"/>
      <c r="R19" s="14"/>
      <c r="S19" s="14"/>
      <c r="T19" s="14"/>
      <c r="U19" s="14"/>
    </row>
    <row r="20" spans="1:21" ht="77.5">
      <c r="A20" s="14"/>
      <c r="B20" s="15"/>
      <c r="C20" s="14"/>
      <c r="D20" s="14"/>
      <c r="E20" s="14"/>
      <c r="F20" s="1" t="s">
        <v>19</v>
      </c>
      <c r="G20" s="2"/>
      <c r="H20" s="2"/>
      <c r="I20" s="2"/>
      <c r="J20" s="2"/>
      <c r="K20" s="2"/>
      <c r="L20" s="2"/>
      <c r="M20" s="2"/>
      <c r="N20" s="14"/>
      <c r="O20" s="14"/>
      <c r="P20" s="14"/>
      <c r="Q20" s="14"/>
      <c r="R20" s="14"/>
      <c r="S20" s="14"/>
      <c r="T20" s="14"/>
      <c r="U20" s="14"/>
    </row>
    <row r="21" spans="1:21" ht="15.5">
      <c r="A21" s="14">
        <v>4</v>
      </c>
      <c r="B21" s="15" t="s">
        <v>32</v>
      </c>
      <c r="C21" s="14">
        <v>2025</v>
      </c>
      <c r="D21" s="14">
        <v>2030</v>
      </c>
      <c r="E21" s="14" t="s">
        <v>15</v>
      </c>
      <c r="F21" s="4" t="s">
        <v>16</v>
      </c>
      <c r="G21" s="2">
        <v>0</v>
      </c>
      <c r="H21" s="2">
        <v>0</v>
      </c>
      <c r="I21" s="2">
        <v>0</v>
      </c>
      <c r="J21" s="2">
        <v>0</v>
      </c>
      <c r="K21" s="2">
        <v>0</v>
      </c>
      <c r="L21" s="2">
        <v>0</v>
      </c>
      <c r="M21" s="2">
        <v>0</v>
      </c>
      <c r="N21" s="14" t="s">
        <v>49</v>
      </c>
      <c r="O21" s="14" t="s">
        <v>39</v>
      </c>
      <c r="P21" s="14">
        <v>100</v>
      </c>
      <c r="Q21" s="14">
        <v>100</v>
      </c>
      <c r="R21" s="14">
        <v>100</v>
      </c>
      <c r="S21" s="14">
        <v>100</v>
      </c>
      <c r="T21" s="14">
        <v>100</v>
      </c>
      <c r="U21" s="14">
        <v>100</v>
      </c>
    </row>
    <row r="22" spans="1:21" ht="46.5">
      <c r="A22" s="14"/>
      <c r="B22" s="15"/>
      <c r="C22" s="14"/>
      <c r="D22" s="14"/>
      <c r="E22" s="14"/>
      <c r="F22" s="1" t="s">
        <v>20</v>
      </c>
      <c r="G22" s="2">
        <v>0</v>
      </c>
      <c r="H22" s="2">
        <v>0</v>
      </c>
      <c r="I22" s="2">
        <v>0</v>
      </c>
      <c r="J22" s="2">
        <v>0</v>
      </c>
      <c r="K22" s="2">
        <v>0</v>
      </c>
      <c r="L22" s="2">
        <v>0</v>
      </c>
      <c r="M22" s="2">
        <v>0</v>
      </c>
      <c r="N22" s="14"/>
      <c r="O22" s="14"/>
      <c r="P22" s="14"/>
      <c r="Q22" s="14"/>
      <c r="R22" s="14"/>
      <c r="S22" s="14"/>
      <c r="T22" s="14"/>
      <c r="U22" s="14"/>
    </row>
    <row r="23" spans="1:21" ht="124">
      <c r="A23" s="14"/>
      <c r="B23" s="15"/>
      <c r="C23" s="14"/>
      <c r="D23" s="14"/>
      <c r="E23" s="14"/>
      <c r="F23" s="1" t="s">
        <v>18</v>
      </c>
      <c r="G23" s="2"/>
      <c r="H23" s="2"/>
      <c r="I23" s="2"/>
      <c r="J23" s="2"/>
      <c r="K23" s="2"/>
      <c r="L23" s="2"/>
      <c r="M23" s="2"/>
      <c r="N23" s="14"/>
      <c r="O23" s="14"/>
      <c r="P23" s="14"/>
      <c r="Q23" s="14"/>
      <c r="R23" s="14"/>
      <c r="S23" s="14"/>
      <c r="T23" s="14"/>
      <c r="U23" s="14"/>
    </row>
    <row r="24" spans="1:21" ht="77.5">
      <c r="A24" s="14"/>
      <c r="B24" s="15"/>
      <c r="C24" s="14"/>
      <c r="D24" s="14"/>
      <c r="E24" s="14"/>
      <c r="F24" s="1" t="s">
        <v>19</v>
      </c>
      <c r="G24" s="2"/>
      <c r="H24" s="2"/>
      <c r="I24" s="2"/>
      <c r="J24" s="2"/>
      <c r="K24" s="2"/>
      <c r="L24" s="2"/>
      <c r="M24" s="2"/>
      <c r="N24" s="14"/>
      <c r="O24" s="14"/>
      <c r="P24" s="14"/>
      <c r="Q24" s="14"/>
      <c r="R24" s="14"/>
      <c r="S24" s="14"/>
      <c r="T24" s="14"/>
      <c r="U24" s="14"/>
    </row>
    <row r="25" spans="1:21" ht="23.15" customHeight="1">
      <c r="A25" s="3"/>
      <c r="B25" s="14" t="s">
        <v>33</v>
      </c>
      <c r="C25" s="14">
        <v>2025</v>
      </c>
      <c r="D25" s="14">
        <v>2030</v>
      </c>
      <c r="E25" s="14" t="s">
        <v>15</v>
      </c>
      <c r="F25" s="4" t="s">
        <v>16</v>
      </c>
      <c r="G25" s="2">
        <f>SUM(H25,I25,J25,K25,L25,M25)</f>
        <v>151045070.03</v>
      </c>
      <c r="H25" s="2">
        <v>26109175.920000002</v>
      </c>
      <c r="I25" s="2">
        <v>25472366.75</v>
      </c>
      <c r="J25" s="2">
        <v>24865881.84</v>
      </c>
      <c r="K25" s="2">
        <v>24865881.84</v>
      </c>
      <c r="L25" s="2">
        <v>24865881.84</v>
      </c>
      <c r="M25" s="2">
        <v>24865881.84</v>
      </c>
      <c r="N25" s="25" t="s">
        <v>34</v>
      </c>
      <c r="O25" s="25" t="s">
        <v>39</v>
      </c>
      <c r="P25" s="14">
        <v>100</v>
      </c>
      <c r="Q25" s="14">
        <v>100</v>
      </c>
      <c r="R25" s="14">
        <v>100</v>
      </c>
      <c r="S25" s="14">
        <v>100</v>
      </c>
      <c r="T25" s="14">
        <v>100</v>
      </c>
      <c r="U25" s="14">
        <v>100</v>
      </c>
    </row>
    <row r="26" spans="1:21" ht="46.5">
      <c r="A26" s="3"/>
      <c r="B26" s="14"/>
      <c r="C26" s="24"/>
      <c r="D26" s="14"/>
      <c r="E26" s="14"/>
      <c r="F26" s="1" t="s">
        <v>20</v>
      </c>
      <c r="G26" s="2">
        <f>SUM(H26,I26,J26,K26,L26,M26)</f>
        <v>151045070.03</v>
      </c>
      <c r="H26" s="2">
        <v>26109175.920000002</v>
      </c>
      <c r="I26" s="2">
        <v>25472366.75</v>
      </c>
      <c r="J26" s="2">
        <v>24865881.84</v>
      </c>
      <c r="K26" s="2">
        <v>24865881.84</v>
      </c>
      <c r="L26" s="2">
        <v>24865881.84</v>
      </c>
      <c r="M26" s="2">
        <v>24865881.84</v>
      </c>
      <c r="N26" s="28"/>
      <c r="O26" s="26"/>
      <c r="P26" s="14"/>
      <c r="Q26" s="14"/>
      <c r="R26" s="14"/>
      <c r="S26" s="14"/>
      <c r="T26" s="14"/>
      <c r="U26" s="14"/>
    </row>
    <row r="27" spans="1:21" ht="124">
      <c r="A27" s="3"/>
      <c r="B27" s="14"/>
      <c r="C27" s="24"/>
      <c r="D27" s="14"/>
      <c r="E27" s="14"/>
      <c r="F27" s="1" t="s">
        <v>18</v>
      </c>
      <c r="G27" s="2"/>
      <c r="H27" s="2"/>
      <c r="I27" s="2"/>
      <c r="J27" s="2"/>
      <c r="K27" s="2"/>
      <c r="L27" s="2"/>
      <c r="M27" s="2"/>
      <c r="N27" s="28"/>
      <c r="O27" s="26"/>
      <c r="P27" s="14"/>
      <c r="Q27" s="14"/>
      <c r="R27" s="14"/>
      <c r="S27" s="14"/>
      <c r="T27" s="14"/>
      <c r="U27" s="14"/>
    </row>
    <row r="28" spans="1:21" ht="77.5">
      <c r="A28" s="3"/>
      <c r="B28" s="14"/>
      <c r="C28" s="24"/>
      <c r="D28" s="14"/>
      <c r="E28" s="14"/>
      <c r="F28" s="1" t="s">
        <v>19</v>
      </c>
      <c r="G28" s="2"/>
      <c r="H28" s="2"/>
      <c r="I28" s="2"/>
      <c r="J28" s="2"/>
      <c r="K28" s="2"/>
      <c r="L28" s="2"/>
      <c r="M28" s="2"/>
      <c r="N28" s="29"/>
      <c r="O28" s="27"/>
      <c r="P28" s="14"/>
      <c r="Q28" s="14"/>
      <c r="R28" s="14"/>
      <c r="S28" s="14"/>
      <c r="T28" s="14"/>
      <c r="U28" s="14"/>
    </row>
    <row r="29" spans="1:21" ht="15.5">
      <c r="A29" s="3"/>
      <c r="B29" s="14" t="s">
        <v>35</v>
      </c>
      <c r="C29" s="14">
        <v>2025</v>
      </c>
      <c r="D29" s="14">
        <v>2030</v>
      </c>
      <c r="E29" s="14" t="s">
        <v>15</v>
      </c>
      <c r="F29" s="4" t="s">
        <v>16</v>
      </c>
      <c r="G29" s="2">
        <f>H29+I29+J29+K29+L29+M29</f>
        <v>33937692.219999999</v>
      </c>
      <c r="H29" s="2">
        <f t="shared" ref="H29:M29" si="2">H30+H31</f>
        <v>6013407.4500000002</v>
      </c>
      <c r="I29" s="2">
        <f t="shared" si="2"/>
        <v>5954541.9900000002</v>
      </c>
      <c r="J29" s="2">
        <f t="shared" si="2"/>
        <v>5753459.5300000003</v>
      </c>
      <c r="K29" s="2">
        <f t="shared" si="2"/>
        <v>5405427.75</v>
      </c>
      <c r="L29" s="2">
        <f t="shared" si="2"/>
        <v>5405427.75</v>
      </c>
      <c r="M29" s="2">
        <f t="shared" si="2"/>
        <v>5405427.75</v>
      </c>
      <c r="N29" s="14" t="s">
        <v>52</v>
      </c>
      <c r="O29" s="25" t="s">
        <v>39</v>
      </c>
      <c r="P29" s="14">
        <v>100</v>
      </c>
      <c r="Q29" s="14">
        <v>100</v>
      </c>
      <c r="R29" s="14">
        <v>100</v>
      </c>
      <c r="S29" s="14">
        <v>100</v>
      </c>
      <c r="T29" s="14">
        <v>100</v>
      </c>
      <c r="U29" s="14">
        <v>100</v>
      </c>
    </row>
    <row r="30" spans="1:21" ht="46.5">
      <c r="A30" s="3"/>
      <c r="B30" s="14"/>
      <c r="C30" s="24"/>
      <c r="D30" s="14"/>
      <c r="E30" s="14"/>
      <c r="F30" s="1" t="s">
        <v>20</v>
      </c>
      <c r="G30" s="2">
        <f>H30+I30+J30+K30+L30+M30</f>
        <v>32834677.57</v>
      </c>
      <c r="H30" s="2">
        <f>5676161.45-462.32</f>
        <v>5675699.1299999999</v>
      </c>
      <c r="I30" s="2">
        <f>5616860.99-79593.55</f>
        <v>5537267.4400000004</v>
      </c>
      <c r="J30" s="2">
        <f>5405896.39-468.64</f>
        <v>5405427.75</v>
      </c>
      <c r="K30" s="2">
        <f t="shared" ref="K30:M30" si="3">5405896.39-468.64</f>
        <v>5405427.75</v>
      </c>
      <c r="L30" s="2">
        <f t="shared" si="3"/>
        <v>5405427.75</v>
      </c>
      <c r="M30" s="2">
        <f t="shared" si="3"/>
        <v>5405427.75</v>
      </c>
      <c r="N30" s="14"/>
      <c r="O30" s="26"/>
      <c r="P30" s="14"/>
      <c r="Q30" s="14"/>
      <c r="R30" s="14"/>
      <c r="S30" s="14"/>
      <c r="T30" s="14"/>
      <c r="U30" s="14"/>
    </row>
    <row r="31" spans="1:21" ht="124">
      <c r="A31" s="3"/>
      <c r="B31" s="14"/>
      <c r="C31" s="24"/>
      <c r="D31" s="14"/>
      <c r="E31" s="14"/>
      <c r="F31" s="1" t="s">
        <v>18</v>
      </c>
      <c r="G31" s="2">
        <f>H31+I31+J31</f>
        <v>1103014.6499999999</v>
      </c>
      <c r="H31" s="2">
        <f>337246+462.32</f>
        <v>337708.32</v>
      </c>
      <c r="I31" s="2">
        <f>337681+79593.55</f>
        <v>417274.55</v>
      </c>
      <c r="J31" s="2">
        <f>347563.14+468.64</f>
        <v>348031.78</v>
      </c>
      <c r="K31" s="2">
        <v>0</v>
      </c>
      <c r="L31" s="2">
        <v>0</v>
      </c>
      <c r="M31" s="2">
        <v>0</v>
      </c>
      <c r="N31" s="14"/>
      <c r="O31" s="26"/>
      <c r="P31" s="14"/>
      <c r="Q31" s="14"/>
      <c r="R31" s="14"/>
      <c r="S31" s="14"/>
      <c r="T31" s="14"/>
      <c r="U31" s="14"/>
    </row>
    <row r="32" spans="1:21" ht="77.5">
      <c r="A32" s="3"/>
      <c r="B32" s="14"/>
      <c r="C32" s="24"/>
      <c r="D32" s="14"/>
      <c r="E32" s="14"/>
      <c r="F32" s="1" t="s">
        <v>19</v>
      </c>
      <c r="G32" s="2"/>
      <c r="H32" s="2"/>
      <c r="I32" s="2"/>
      <c r="J32" s="2"/>
      <c r="K32" s="2"/>
      <c r="L32" s="2"/>
      <c r="M32" s="2"/>
      <c r="N32" s="14"/>
      <c r="O32" s="27"/>
      <c r="P32" s="14"/>
      <c r="Q32" s="14"/>
      <c r="R32" s="14"/>
      <c r="S32" s="14"/>
      <c r="T32" s="14"/>
      <c r="U32" s="14"/>
    </row>
    <row r="33" spans="1:21" ht="15.5">
      <c r="A33" s="3"/>
      <c r="B33" s="21" t="s">
        <v>50</v>
      </c>
      <c r="C33" s="14">
        <v>2025</v>
      </c>
      <c r="D33" s="14">
        <v>2030</v>
      </c>
      <c r="E33" s="14" t="s">
        <v>15</v>
      </c>
      <c r="F33" s="4" t="s">
        <v>16</v>
      </c>
      <c r="G33" s="2">
        <f>SUM(H33,I33,J33,K33,L33,M33)</f>
        <v>141743027.44</v>
      </c>
      <c r="H33" s="10">
        <f t="shared" ref="H33:M33" si="4">H34</f>
        <v>24501254.09</v>
      </c>
      <c r="I33" s="2">
        <f t="shared" si="4"/>
        <v>23903662.550000001</v>
      </c>
      <c r="J33" s="2">
        <f t="shared" si="4"/>
        <v>23334527.699999999</v>
      </c>
      <c r="K33" s="2">
        <f t="shared" si="4"/>
        <v>23334527.699999999</v>
      </c>
      <c r="L33" s="2">
        <f t="shared" si="4"/>
        <v>23334527.699999999</v>
      </c>
      <c r="M33" s="2">
        <f t="shared" si="4"/>
        <v>23334527.699999999</v>
      </c>
      <c r="N33" s="25" t="s">
        <v>51</v>
      </c>
      <c r="O33" s="25" t="s">
        <v>39</v>
      </c>
      <c r="P33" s="14">
        <v>100</v>
      </c>
      <c r="Q33" s="14">
        <v>100</v>
      </c>
      <c r="R33" s="14">
        <v>100</v>
      </c>
      <c r="S33" s="14">
        <v>100</v>
      </c>
      <c r="T33" s="14">
        <v>100</v>
      </c>
      <c r="U33" s="14">
        <v>100</v>
      </c>
    </row>
    <row r="34" spans="1:21" ht="46.5">
      <c r="A34" s="3"/>
      <c r="B34" s="22"/>
      <c r="C34" s="24"/>
      <c r="D34" s="14"/>
      <c r="E34" s="14"/>
      <c r="F34" s="1" t="s">
        <v>20</v>
      </c>
      <c r="G34" s="2">
        <f>SUM(H34,I34,J34,K34,L34,M34)</f>
        <v>141743027.44</v>
      </c>
      <c r="H34" s="2">
        <f>23639887.35+861366.74</f>
        <v>24501254.09</v>
      </c>
      <c r="I34" s="2">
        <f>23063304.75+840357.8</f>
        <v>23903662.550000001</v>
      </c>
      <c r="J34" s="2">
        <f>22514178.43+820349.27</f>
        <v>23334527.699999999</v>
      </c>
      <c r="K34" s="2">
        <f>22514178.43+820349.27</f>
        <v>23334527.699999999</v>
      </c>
      <c r="L34" s="2">
        <f>22514178.43+820349.27</f>
        <v>23334527.699999999</v>
      </c>
      <c r="M34" s="2">
        <f>22514178.43+820349.27</f>
        <v>23334527.699999999</v>
      </c>
      <c r="N34" s="26"/>
      <c r="O34" s="26"/>
      <c r="P34" s="14"/>
      <c r="Q34" s="14"/>
      <c r="R34" s="14"/>
      <c r="S34" s="14"/>
      <c r="T34" s="14"/>
      <c r="U34" s="14"/>
    </row>
    <row r="35" spans="1:21" ht="124">
      <c r="A35" s="3"/>
      <c r="B35" s="22"/>
      <c r="C35" s="24"/>
      <c r="D35" s="14"/>
      <c r="E35" s="14"/>
      <c r="F35" s="1" t="s">
        <v>18</v>
      </c>
      <c r="G35" s="2"/>
      <c r="H35" s="2"/>
      <c r="I35" s="2"/>
      <c r="J35" s="2"/>
      <c r="K35" s="2"/>
      <c r="L35" s="2"/>
      <c r="M35" s="2"/>
      <c r="N35" s="26"/>
      <c r="O35" s="26"/>
      <c r="P35" s="14"/>
      <c r="Q35" s="14"/>
      <c r="R35" s="14"/>
      <c r="S35" s="14"/>
      <c r="T35" s="14"/>
      <c r="U35" s="14"/>
    </row>
    <row r="36" spans="1:21" ht="77.5">
      <c r="A36" s="3"/>
      <c r="B36" s="23"/>
      <c r="C36" s="24"/>
      <c r="D36" s="14"/>
      <c r="E36" s="14"/>
      <c r="F36" s="1" t="s">
        <v>19</v>
      </c>
      <c r="G36" s="2"/>
      <c r="H36" s="2"/>
      <c r="I36" s="2"/>
      <c r="J36" s="2"/>
      <c r="K36" s="2"/>
      <c r="L36" s="2"/>
      <c r="M36" s="2"/>
      <c r="N36" s="27"/>
      <c r="O36" s="27"/>
      <c r="P36" s="14"/>
      <c r="Q36" s="14"/>
      <c r="R36" s="14"/>
      <c r="S36" s="14"/>
      <c r="T36" s="14"/>
      <c r="U36" s="14"/>
    </row>
    <row r="37" spans="1:21" ht="15.5">
      <c r="A37" s="13" t="s">
        <v>36</v>
      </c>
      <c r="B37" s="13"/>
      <c r="C37" s="14">
        <v>2025</v>
      </c>
      <c r="D37" s="14">
        <v>2030</v>
      </c>
      <c r="E37" s="14" t="s">
        <v>21</v>
      </c>
      <c r="F37" s="4" t="s">
        <v>16</v>
      </c>
      <c r="G37" s="2">
        <f t="shared" ref="G37:L38" si="5">SUM(G33,G29,G25,G21,G17,G13,G9)</f>
        <v>329852075.81</v>
      </c>
      <c r="H37" s="2">
        <f>SUM(H9+H13+H17+H21+H25+H29+H33)</f>
        <v>57164237.460000001</v>
      </c>
      <c r="I37" s="2">
        <f t="shared" si="5"/>
        <v>55857790.810000002</v>
      </c>
      <c r="J37" s="2">
        <f t="shared" si="5"/>
        <v>54468535.719999999</v>
      </c>
      <c r="K37" s="2">
        <f t="shared" si="5"/>
        <v>54120503.939999998</v>
      </c>
      <c r="L37" s="2">
        <f t="shared" si="5"/>
        <v>54120503.939999998</v>
      </c>
      <c r="M37" s="2">
        <f>SUM(M9,M13,M17,M21,M25,M29,M33)</f>
        <v>54120503.939999998</v>
      </c>
      <c r="N37" s="14" t="s">
        <v>21</v>
      </c>
      <c r="O37" s="14" t="s">
        <v>21</v>
      </c>
      <c r="P37" s="14" t="s">
        <v>21</v>
      </c>
      <c r="Q37" s="14" t="s">
        <v>21</v>
      </c>
      <c r="R37" s="14" t="s">
        <v>21</v>
      </c>
      <c r="S37" s="14" t="s">
        <v>21</v>
      </c>
      <c r="T37" s="14" t="s">
        <v>21</v>
      </c>
      <c r="U37" s="14" t="s">
        <v>21</v>
      </c>
    </row>
    <row r="38" spans="1:21" ht="29">
      <c r="A38" s="13"/>
      <c r="B38" s="13"/>
      <c r="C38" s="14"/>
      <c r="D38" s="14"/>
      <c r="E38" s="14"/>
      <c r="F38" s="6" t="s">
        <v>22</v>
      </c>
      <c r="G38" s="2">
        <f t="shared" si="5"/>
        <v>328749061.15999997</v>
      </c>
      <c r="H38" s="2">
        <f t="shared" si="5"/>
        <v>56826529.140000001</v>
      </c>
      <c r="I38" s="2">
        <f t="shared" si="5"/>
        <v>55440516.260000005</v>
      </c>
      <c r="J38" s="2">
        <f t="shared" si="5"/>
        <v>54120503.939999998</v>
      </c>
      <c r="K38" s="2">
        <f t="shared" si="5"/>
        <v>54120503.939999998</v>
      </c>
      <c r="L38" s="2">
        <f t="shared" si="5"/>
        <v>54120503.939999998</v>
      </c>
      <c r="M38" s="2">
        <f>SUM(M34,M30,M26,M22,M18,M14,M10)</f>
        <v>54120503.939999998</v>
      </c>
      <c r="N38" s="14"/>
      <c r="O38" s="14"/>
      <c r="P38" s="14"/>
      <c r="Q38" s="14"/>
      <c r="R38" s="14"/>
      <c r="S38" s="14"/>
      <c r="T38" s="14"/>
      <c r="U38" s="14"/>
    </row>
    <row r="39" spans="1:21" ht="15.5">
      <c r="A39" s="13"/>
      <c r="B39" s="13"/>
      <c r="C39" s="14"/>
      <c r="D39" s="14"/>
      <c r="E39" s="14"/>
      <c r="F39" s="6" t="s">
        <v>23</v>
      </c>
      <c r="G39" s="2">
        <f t="shared" ref="G39:M39" si="6">SUM(G31)</f>
        <v>1103014.6499999999</v>
      </c>
      <c r="H39" s="2">
        <f t="shared" si="6"/>
        <v>337708.32</v>
      </c>
      <c r="I39" s="2">
        <f>SUM(I31)</f>
        <v>417274.55</v>
      </c>
      <c r="J39" s="2">
        <f t="shared" si="6"/>
        <v>348031.78</v>
      </c>
      <c r="K39" s="2">
        <f t="shared" si="6"/>
        <v>0</v>
      </c>
      <c r="L39" s="2">
        <f t="shared" si="6"/>
        <v>0</v>
      </c>
      <c r="M39" s="2">
        <f t="shared" si="6"/>
        <v>0</v>
      </c>
      <c r="N39" s="14"/>
      <c r="O39" s="14"/>
      <c r="P39" s="14"/>
      <c r="Q39" s="14"/>
      <c r="R39" s="14"/>
      <c r="S39" s="14"/>
      <c r="T39" s="14"/>
      <c r="U39" s="14"/>
    </row>
    <row r="40" spans="1:21" ht="15.5">
      <c r="A40" s="13"/>
      <c r="B40" s="13"/>
      <c r="C40" s="14"/>
      <c r="D40" s="14"/>
      <c r="E40" s="14"/>
      <c r="F40" s="6" t="s">
        <v>24</v>
      </c>
      <c r="G40" s="2"/>
      <c r="H40" s="2"/>
      <c r="I40" s="2"/>
      <c r="J40" s="2"/>
      <c r="K40" s="2"/>
      <c r="L40" s="2"/>
      <c r="M40" s="2"/>
      <c r="N40" s="14"/>
      <c r="O40" s="14"/>
      <c r="P40" s="14"/>
      <c r="Q40" s="14"/>
      <c r="R40" s="14"/>
      <c r="S40" s="14"/>
      <c r="T40" s="14"/>
      <c r="U40" s="14"/>
    </row>
    <row r="41" spans="1:21" ht="15.5">
      <c r="A41" s="13"/>
      <c r="B41" s="13"/>
      <c r="C41" s="14"/>
      <c r="D41" s="14"/>
      <c r="E41" s="14"/>
      <c r="F41" s="6" t="s">
        <v>25</v>
      </c>
      <c r="G41" s="3"/>
      <c r="H41" s="3"/>
      <c r="I41" s="3"/>
      <c r="J41" s="3"/>
      <c r="K41" s="3"/>
      <c r="L41" s="3"/>
      <c r="M41" s="3"/>
      <c r="N41" s="14"/>
      <c r="O41" s="14"/>
      <c r="P41" s="14"/>
      <c r="Q41" s="14"/>
      <c r="R41" s="14"/>
      <c r="S41" s="14"/>
      <c r="T41" s="14"/>
      <c r="U41" s="14"/>
    </row>
    <row r="42" spans="1:21">
      <c r="G42" s="11"/>
      <c r="H42" s="11"/>
      <c r="I42" s="11"/>
      <c r="J42" s="11"/>
      <c r="K42" s="11"/>
      <c r="L42" s="11"/>
      <c r="M42" s="11"/>
    </row>
    <row r="43" spans="1:21">
      <c r="G43" s="11"/>
    </row>
    <row r="44" spans="1:21">
      <c r="H44" s="11"/>
      <c r="I44" s="11"/>
      <c r="J44" s="11"/>
      <c r="K44" s="11"/>
      <c r="L44" s="11"/>
      <c r="M44" s="11"/>
    </row>
    <row r="46" spans="1:21">
      <c r="B46" s="7" t="s">
        <v>26</v>
      </c>
    </row>
    <row r="48" spans="1:21">
      <c r="J48" s="11"/>
      <c r="K48" s="11"/>
    </row>
    <row r="50" spans="6:13">
      <c r="F50" s="11"/>
      <c r="H50" s="11"/>
      <c r="I50" s="11"/>
      <c r="J50" s="11"/>
      <c r="K50" s="11"/>
      <c r="L50" s="11"/>
      <c r="M50" s="11"/>
    </row>
    <row r="51" spans="6:13">
      <c r="K51" s="11"/>
    </row>
  </sheetData>
  <mergeCells count="118">
    <mergeCell ref="O25:O28"/>
    <mergeCell ref="O29:O32"/>
    <mergeCell ref="O33:O36"/>
    <mergeCell ref="P25:P28"/>
    <mergeCell ref="Q25:Q28"/>
    <mergeCell ref="P29:P32"/>
    <mergeCell ref="Q29:Q32"/>
    <mergeCell ref="Q33:Q36"/>
    <mergeCell ref="P33:P36"/>
    <mergeCell ref="B33:B36"/>
    <mergeCell ref="C33:C36"/>
    <mergeCell ref="D33:D36"/>
    <mergeCell ref="E33:E36"/>
    <mergeCell ref="N33:N36"/>
    <mergeCell ref="N25:N28"/>
    <mergeCell ref="B29:B32"/>
    <mergeCell ref="C29:C32"/>
    <mergeCell ref="D29:D32"/>
    <mergeCell ref="E29:E32"/>
    <mergeCell ref="N29:N32"/>
    <mergeCell ref="B25:B28"/>
    <mergeCell ref="E25:E28"/>
    <mergeCell ref="C25:C28"/>
    <mergeCell ref="D25:D28"/>
    <mergeCell ref="O5:O7"/>
    <mergeCell ref="P5:U6"/>
    <mergeCell ref="G6:G7"/>
    <mergeCell ref="H6:M6"/>
    <mergeCell ref="A1:U1"/>
    <mergeCell ref="A2:U2"/>
    <mergeCell ref="A3:U3"/>
    <mergeCell ref="A4:A7"/>
    <mergeCell ref="B4:B7"/>
    <mergeCell ref="C4:D4"/>
    <mergeCell ref="E4:E7"/>
    <mergeCell ref="F4:M4"/>
    <mergeCell ref="N4:U4"/>
    <mergeCell ref="C5:C7"/>
    <mergeCell ref="D5:D7"/>
    <mergeCell ref="F5:F7"/>
    <mergeCell ref="G5:M5"/>
    <mergeCell ref="N5:N7"/>
    <mergeCell ref="A9:A12"/>
    <mergeCell ref="B9:B12"/>
    <mergeCell ref="C9:C12"/>
    <mergeCell ref="D9:D12"/>
    <mergeCell ref="E9:E12"/>
    <mergeCell ref="U9:U12"/>
    <mergeCell ref="A13:A16"/>
    <mergeCell ref="B13:B16"/>
    <mergeCell ref="C13:C16"/>
    <mergeCell ref="D13:D16"/>
    <mergeCell ref="E13:E16"/>
    <mergeCell ref="N13:N16"/>
    <mergeCell ref="O13:O16"/>
    <mergeCell ref="P13:P16"/>
    <mergeCell ref="Q13:Q16"/>
    <mergeCell ref="O9:O12"/>
    <mergeCell ref="P9:P12"/>
    <mergeCell ref="Q9:Q12"/>
    <mergeCell ref="R9:R12"/>
    <mergeCell ref="S9:S12"/>
    <mergeCell ref="T9:T12"/>
    <mergeCell ref="R13:R16"/>
    <mergeCell ref="S13:S16"/>
    <mergeCell ref="T13:T16"/>
    <mergeCell ref="U13:U16"/>
    <mergeCell ref="N9:N12"/>
    <mergeCell ref="Q21:Q24"/>
    <mergeCell ref="O17:O20"/>
    <mergeCell ref="P17:P20"/>
    <mergeCell ref="Q17:Q20"/>
    <mergeCell ref="A21:A24"/>
    <mergeCell ref="B21:B24"/>
    <mergeCell ref="C21:C24"/>
    <mergeCell ref="D21:D24"/>
    <mergeCell ref="E21:E24"/>
    <mergeCell ref="A17:A20"/>
    <mergeCell ref="B17:B20"/>
    <mergeCell ref="C17:C20"/>
    <mergeCell ref="D17:D20"/>
    <mergeCell ref="E17:E20"/>
    <mergeCell ref="N17:N20"/>
    <mergeCell ref="N21:N24"/>
    <mergeCell ref="O21:O24"/>
    <mergeCell ref="P21:P24"/>
    <mergeCell ref="R21:R24"/>
    <mergeCell ref="S21:S24"/>
    <mergeCell ref="T21:T24"/>
    <mergeCell ref="U21:U24"/>
    <mergeCell ref="U17:U20"/>
    <mergeCell ref="R17:R20"/>
    <mergeCell ref="S17:S20"/>
    <mergeCell ref="T17:T20"/>
    <mergeCell ref="U37:U41"/>
    <mergeCell ref="S37:S41"/>
    <mergeCell ref="T37:T41"/>
    <mergeCell ref="R29:R32"/>
    <mergeCell ref="S29:S32"/>
    <mergeCell ref="T29:T32"/>
    <mergeCell ref="U29:U32"/>
    <mergeCell ref="U33:U36"/>
    <mergeCell ref="T33:T36"/>
    <mergeCell ref="S33:S36"/>
    <mergeCell ref="R33:R36"/>
    <mergeCell ref="R25:R28"/>
    <mergeCell ref="S25:S28"/>
    <mergeCell ref="T25:T28"/>
    <mergeCell ref="U25:U28"/>
    <mergeCell ref="A37:B41"/>
    <mergeCell ref="C37:C41"/>
    <mergeCell ref="D37:D41"/>
    <mergeCell ref="E37:E41"/>
    <mergeCell ref="N37:N41"/>
    <mergeCell ref="O37:O41"/>
    <mergeCell ref="P37:P41"/>
    <mergeCell ref="Q37:Q41"/>
    <mergeCell ref="R37:R41"/>
  </mergeCells>
  <hyperlinks>
    <hyperlink ref="E4" location="P865" display="P865"/>
    <hyperlink ref="O5" r:id="rId1" display="consultantplus://offline/ref=011DD8549A9372B9085ED7E85BF5698236070B727B6235194F592FBA44E7B88A0E7CE1D8578E91C5E9C7E9C920iF6BD"/>
    <hyperlink ref="F38" location="P867" display="P867"/>
    <hyperlink ref="F39" location="P867" display="P867"/>
    <hyperlink ref="F40" location="P867" display="P867"/>
    <hyperlink ref="F41" location="P867" display="P867"/>
  </hyperlinks>
  <pageMargins left="0.70866141732283472" right="0.70866141732283472" top="0.74803149606299213" bottom="0.74803149606299213" header="0.31496062992125984" footer="0.31496062992125984"/>
  <pageSetup paperSize="9" scale="30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38"/>
  <sheetViews>
    <sheetView tabSelected="1" topLeftCell="A10" zoomScale="78" zoomScaleNormal="78" workbookViewId="0">
      <selection activeCell="L35" sqref="L35"/>
    </sheetView>
  </sheetViews>
  <sheetFormatPr defaultRowHeight="14.5"/>
  <cols>
    <col min="2" max="2" width="32" customWidth="1"/>
    <col min="5" max="5" width="25.1796875" customWidth="1"/>
    <col min="6" max="6" width="19.1796875" customWidth="1"/>
    <col min="7" max="7" width="21" customWidth="1"/>
    <col min="8" max="13" width="13.1796875" bestFit="1" customWidth="1"/>
    <col min="14" max="14" width="21.1796875" customWidth="1"/>
    <col min="18" max="19" width="9.1796875" customWidth="1"/>
  </cols>
  <sheetData>
    <row r="1" spans="1:21" ht="66.5" customHeight="1">
      <c r="A1" s="30" t="s">
        <v>57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</row>
    <row r="2" spans="1:21" ht="24" customHeight="1">
      <c r="A2" s="31" t="s">
        <v>37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</row>
    <row r="3" spans="1:21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</row>
    <row r="4" spans="1:21" ht="15.5">
      <c r="A4" s="14" t="s">
        <v>0</v>
      </c>
      <c r="B4" s="14" t="s">
        <v>1</v>
      </c>
      <c r="C4" s="14" t="s">
        <v>2</v>
      </c>
      <c r="D4" s="14"/>
      <c r="E4" s="16" t="s">
        <v>3</v>
      </c>
      <c r="F4" s="14" t="s">
        <v>4</v>
      </c>
      <c r="G4" s="14"/>
      <c r="H4" s="14"/>
      <c r="I4" s="14"/>
      <c r="J4" s="14"/>
      <c r="K4" s="14"/>
      <c r="L4" s="14"/>
      <c r="M4" s="14"/>
      <c r="N4" s="14" t="s">
        <v>5</v>
      </c>
      <c r="O4" s="14"/>
      <c r="P4" s="14"/>
      <c r="Q4" s="14"/>
      <c r="R4" s="14"/>
      <c r="S4" s="14"/>
      <c r="T4" s="14"/>
      <c r="U4" s="14"/>
    </row>
    <row r="5" spans="1:21" ht="15.5">
      <c r="A5" s="14"/>
      <c r="B5" s="14"/>
      <c r="C5" s="14" t="s">
        <v>6</v>
      </c>
      <c r="D5" s="14" t="s">
        <v>7</v>
      </c>
      <c r="E5" s="16"/>
      <c r="F5" s="14" t="s">
        <v>8</v>
      </c>
      <c r="G5" s="14" t="s">
        <v>9</v>
      </c>
      <c r="H5" s="14"/>
      <c r="I5" s="14"/>
      <c r="J5" s="14"/>
      <c r="K5" s="14"/>
      <c r="L5" s="14"/>
      <c r="M5" s="14"/>
      <c r="N5" s="14" t="s">
        <v>10</v>
      </c>
      <c r="O5" s="16" t="s">
        <v>11</v>
      </c>
      <c r="P5" s="14" t="s">
        <v>12</v>
      </c>
      <c r="Q5" s="14"/>
      <c r="R5" s="14"/>
      <c r="S5" s="14"/>
      <c r="T5" s="14"/>
      <c r="U5" s="14"/>
    </row>
    <row r="6" spans="1:21" ht="15.5">
      <c r="A6" s="14"/>
      <c r="B6" s="14"/>
      <c r="C6" s="14"/>
      <c r="D6" s="14"/>
      <c r="E6" s="16"/>
      <c r="F6" s="14"/>
      <c r="G6" s="14" t="s">
        <v>13</v>
      </c>
      <c r="H6" s="14" t="s">
        <v>14</v>
      </c>
      <c r="I6" s="14"/>
      <c r="J6" s="14"/>
      <c r="K6" s="14"/>
      <c r="L6" s="14"/>
      <c r="M6" s="14"/>
      <c r="N6" s="14"/>
      <c r="O6" s="16"/>
      <c r="P6" s="14"/>
      <c r="Q6" s="14"/>
      <c r="R6" s="14"/>
      <c r="S6" s="14"/>
      <c r="T6" s="14"/>
      <c r="U6" s="14"/>
    </row>
    <row r="7" spans="1:21" ht="33" customHeight="1">
      <c r="A7" s="14"/>
      <c r="B7" s="14"/>
      <c r="C7" s="14"/>
      <c r="D7" s="14"/>
      <c r="E7" s="16"/>
      <c r="F7" s="14"/>
      <c r="G7" s="14"/>
      <c r="H7" s="5">
        <v>2025</v>
      </c>
      <c r="I7" s="3">
        <v>2026</v>
      </c>
      <c r="J7" s="3">
        <v>2027</v>
      </c>
      <c r="K7" s="3">
        <v>2028</v>
      </c>
      <c r="L7" s="3">
        <v>2029</v>
      </c>
      <c r="M7" s="3">
        <v>2030</v>
      </c>
      <c r="N7" s="14"/>
      <c r="O7" s="16"/>
      <c r="P7" s="5">
        <v>2025</v>
      </c>
      <c r="Q7" s="3">
        <v>2026</v>
      </c>
      <c r="R7" s="3">
        <v>2027</v>
      </c>
      <c r="S7" s="3">
        <v>2028</v>
      </c>
      <c r="T7" s="3">
        <v>2029</v>
      </c>
      <c r="U7" s="3">
        <v>2030</v>
      </c>
    </row>
    <row r="8" spans="1:21" ht="15.5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  <c r="H8" s="3">
        <v>8</v>
      </c>
      <c r="I8" s="3">
        <v>9</v>
      </c>
      <c r="J8" s="3">
        <v>10</v>
      </c>
      <c r="K8" s="3">
        <v>11</v>
      </c>
      <c r="L8" s="3">
        <v>12</v>
      </c>
      <c r="M8" s="3">
        <v>13</v>
      </c>
      <c r="N8" s="3">
        <v>14</v>
      </c>
      <c r="O8" s="3">
        <v>15</v>
      </c>
      <c r="P8" s="3">
        <v>16</v>
      </c>
      <c r="Q8" s="3">
        <v>17</v>
      </c>
      <c r="R8" s="3">
        <v>18</v>
      </c>
      <c r="S8" s="3">
        <v>19</v>
      </c>
      <c r="T8" s="3">
        <v>20</v>
      </c>
      <c r="U8" s="3">
        <v>21</v>
      </c>
    </row>
    <row r="9" spans="1:21" ht="15.5">
      <c r="A9" s="14">
        <v>1</v>
      </c>
      <c r="B9" s="14" t="s">
        <v>38</v>
      </c>
      <c r="C9" s="14">
        <v>2025</v>
      </c>
      <c r="D9" s="14">
        <v>2030</v>
      </c>
      <c r="E9" s="14" t="s">
        <v>15</v>
      </c>
      <c r="F9" s="4" t="s">
        <v>16</v>
      </c>
      <c r="G9" s="8">
        <f>SUM(H9,I9,J9,K9,L9,M9)</f>
        <v>289256.68999999994</v>
      </c>
      <c r="H9" s="8">
        <f t="shared" ref="H9:M9" si="0">H10</f>
        <v>50000</v>
      </c>
      <c r="I9" s="8">
        <f t="shared" si="0"/>
        <v>48780.49</v>
      </c>
      <c r="J9" s="8">
        <f t="shared" si="0"/>
        <v>47619.05</v>
      </c>
      <c r="K9" s="8">
        <f t="shared" si="0"/>
        <v>47619.05</v>
      </c>
      <c r="L9" s="8">
        <f t="shared" si="0"/>
        <v>47619.05</v>
      </c>
      <c r="M9" s="8">
        <f t="shared" si="0"/>
        <v>47619.05</v>
      </c>
      <c r="N9" s="14" t="s">
        <v>45</v>
      </c>
      <c r="O9" s="14" t="s">
        <v>39</v>
      </c>
      <c r="P9" s="14">
        <v>100</v>
      </c>
      <c r="Q9" s="14">
        <v>100</v>
      </c>
      <c r="R9" s="14">
        <v>100</v>
      </c>
      <c r="S9" s="14">
        <v>100</v>
      </c>
      <c r="T9" s="14">
        <v>100</v>
      </c>
      <c r="U9" s="14">
        <v>100</v>
      </c>
    </row>
    <row r="10" spans="1:21" ht="46.5">
      <c r="A10" s="14"/>
      <c r="B10" s="14"/>
      <c r="C10" s="14"/>
      <c r="D10" s="14"/>
      <c r="E10" s="14"/>
      <c r="F10" s="1" t="s">
        <v>17</v>
      </c>
      <c r="G10" s="9">
        <f>SUM(H10,I10,J10,K10,L10,M10)</f>
        <v>289256.68999999994</v>
      </c>
      <c r="H10" s="8">
        <v>50000</v>
      </c>
      <c r="I10" s="8">
        <v>48780.49</v>
      </c>
      <c r="J10" s="8">
        <v>47619.05</v>
      </c>
      <c r="K10" s="8">
        <v>47619.05</v>
      </c>
      <c r="L10" s="8">
        <v>47619.05</v>
      </c>
      <c r="M10" s="8">
        <v>47619.05</v>
      </c>
      <c r="N10" s="14"/>
      <c r="O10" s="14"/>
      <c r="P10" s="14"/>
      <c r="Q10" s="14"/>
      <c r="R10" s="14"/>
      <c r="S10" s="14"/>
      <c r="T10" s="14"/>
      <c r="U10" s="14"/>
    </row>
    <row r="11" spans="1:21" ht="124">
      <c r="A11" s="14"/>
      <c r="B11" s="14"/>
      <c r="C11" s="14"/>
      <c r="D11" s="14"/>
      <c r="E11" s="14"/>
      <c r="F11" s="1" t="s">
        <v>18</v>
      </c>
      <c r="G11" s="3"/>
      <c r="H11" s="3"/>
      <c r="I11" s="3"/>
      <c r="J11" s="3"/>
      <c r="K11" s="3"/>
      <c r="L11" s="3"/>
      <c r="M11" s="3"/>
      <c r="N11" s="14"/>
      <c r="O11" s="14"/>
      <c r="P11" s="14"/>
      <c r="Q11" s="14"/>
      <c r="R11" s="14"/>
      <c r="S11" s="14"/>
      <c r="T11" s="14"/>
      <c r="U11" s="14"/>
    </row>
    <row r="12" spans="1:21" ht="77.5">
      <c r="A12" s="14"/>
      <c r="B12" s="14"/>
      <c r="C12" s="14"/>
      <c r="D12" s="14"/>
      <c r="E12" s="14"/>
      <c r="F12" s="1" t="s">
        <v>19</v>
      </c>
      <c r="G12" s="3"/>
      <c r="H12" s="3"/>
      <c r="I12" s="3"/>
      <c r="J12" s="3"/>
      <c r="K12" s="3"/>
      <c r="L12" s="3"/>
      <c r="M12" s="3"/>
      <c r="N12" s="14"/>
      <c r="O12" s="14"/>
      <c r="P12" s="14"/>
      <c r="Q12" s="14"/>
      <c r="R12" s="14"/>
      <c r="S12" s="14"/>
      <c r="T12" s="14"/>
      <c r="U12" s="14"/>
    </row>
    <row r="13" spans="1:21" ht="15.5">
      <c r="A13" s="14">
        <v>2</v>
      </c>
      <c r="B13" s="14" t="s">
        <v>40</v>
      </c>
      <c r="C13" s="14">
        <v>2025</v>
      </c>
      <c r="D13" s="14">
        <v>2030</v>
      </c>
      <c r="E13" s="14" t="s">
        <v>15</v>
      </c>
      <c r="F13" s="4" t="s">
        <v>16</v>
      </c>
      <c r="G13" s="8">
        <f>SUM(H13,I13,J13,K13,L13,M13)</f>
        <v>15330603.929999998</v>
      </c>
      <c r="H13" s="8">
        <f t="shared" ref="H13:M13" si="1">H14</f>
        <v>2650000</v>
      </c>
      <c r="I13" s="8">
        <f t="shared" si="1"/>
        <v>2585365.85</v>
      </c>
      <c r="J13" s="8">
        <f t="shared" si="1"/>
        <v>2523809.52</v>
      </c>
      <c r="K13" s="8">
        <f t="shared" si="1"/>
        <v>2523809.52</v>
      </c>
      <c r="L13" s="8">
        <f t="shared" si="1"/>
        <v>2523809.52</v>
      </c>
      <c r="M13" s="8">
        <f t="shared" si="1"/>
        <v>2523809.52</v>
      </c>
      <c r="N13" s="14" t="s">
        <v>46</v>
      </c>
      <c r="O13" s="14" t="s">
        <v>39</v>
      </c>
      <c r="P13" s="14">
        <v>100</v>
      </c>
      <c r="Q13" s="14">
        <v>100</v>
      </c>
      <c r="R13" s="14">
        <v>100</v>
      </c>
      <c r="S13" s="14">
        <v>100</v>
      </c>
      <c r="T13" s="14">
        <v>100</v>
      </c>
      <c r="U13" s="14">
        <v>100</v>
      </c>
    </row>
    <row r="14" spans="1:21" ht="46.5">
      <c r="A14" s="14"/>
      <c r="B14" s="14"/>
      <c r="C14" s="14"/>
      <c r="D14" s="14"/>
      <c r="E14" s="14"/>
      <c r="F14" s="1" t="s">
        <v>20</v>
      </c>
      <c r="G14" s="8">
        <f>SUM(H14,I14,J14,K14,L14,M14)</f>
        <v>15330603.929999998</v>
      </c>
      <c r="H14" s="8">
        <v>2650000</v>
      </c>
      <c r="I14" s="8">
        <v>2585365.85</v>
      </c>
      <c r="J14" s="8">
        <v>2523809.52</v>
      </c>
      <c r="K14" s="8">
        <v>2523809.52</v>
      </c>
      <c r="L14" s="8">
        <v>2523809.52</v>
      </c>
      <c r="M14" s="8">
        <v>2523809.52</v>
      </c>
      <c r="N14" s="14"/>
      <c r="O14" s="14"/>
      <c r="P14" s="14"/>
      <c r="Q14" s="14"/>
      <c r="R14" s="14"/>
      <c r="S14" s="14"/>
      <c r="T14" s="14"/>
      <c r="U14" s="14"/>
    </row>
    <row r="15" spans="1:21" ht="124">
      <c r="A15" s="14"/>
      <c r="B15" s="14"/>
      <c r="C15" s="14"/>
      <c r="D15" s="14"/>
      <c r="E15" s="14"/>
      <c r="F15" s="1" t="s">
        <v>18</v>
      </c>
      <c r="G15" s="3"/>
      <c r="H15" s="3"/>
      <c r="I15" s="3"/>
      <c r="J15" s="3"/>
      <c r="K15" s="3"/>
      <c r="L15" s="3"/>
      <c r="M15" s="3"/>
      <c r="N15" s="14"/>
      <c r="O15" s="14"/>
      <c r="P15" s="14"/>
      <c r="Q15" s="14"/>
      <c r="R15" s="14"/>
      <c r="S15" s="14"/>
      <c r="T15" s="14"/>
      <c r="U15" s="14"/>
    </row>
    <row r="16" spans="1:21" ht="77.5">
      <c r="A16" s="14"/>
      <c r="B16" s="14"/>
      <c r="C16" s="14"/>
      <c r="D16" s="14"/>
      <c r="E16" s="14"/>
      <c r="F16" s="1" t="s">
        <v>19</v>
      </c>
      <c r="G16" s="3"/>
      <c r="N16" s="14"/>
      <c r="O16" s="14"/>
      <c r="P16" s="14"/>
      <c r="Q16" s="14"/>
      <c r="R16" s="14"/>
      <c r="S16" s="14"/>
      <c r="T16" s="14"/>
      <c r="U16" s="14"/>
    </row>
    <row r="17" spans="1:21" ht="15.5">
      <c r="A17" s="14">
        <v>3</v>
      </c>
      <c r="B17" s="14" t="s">
        <v>41</v>
      </c>
      <c r="C17" s="14">
        <v>2025</v>
      </c>
      <c r="D17" s="14">
        <v>2030</v>
      </c>
      <c r="E17" s="14" t="s">
        <v>15</v>
      </c>
      <c r="F17" s="4" t="s">
        <v>16</v>
      </c>
      <c r="G17" s="2">
        <v>0</v>
      </c>
      <c r="H17" s="2">
        <v>0</v>
      </c>
      <c r="I17" s="2">
        <v>0</v>
      </c>
      <c r="J17" s="2">
        <v>0</v>
      </c>
      <c r="K17" s="2">
        <v>0</v>
      </c>
      <c r="L17" s="2">
        <v>0</v>
      </c>
      <c r="M17" s="2">
        <v>0</v>
      </c>
      <c r="N17" s="14" t="s">
        <v>53</v>
      </c>
      <c r="O17" s="14" t="s">
        <v>39</v>
      </c>
      <c r="P17" s="14">
        <v>100</v>
      </c>
      <c r="Q17" s="14">
        <v>100</v>
      </c>
      <c r="R17" s="14">
        <v>100</v>
      </c>
      <c r="S17" s="14">
        <v>100</v>
      </c>
      <c r="T17" s="14">
        <v>100</v>
      </c>
      <c r="U17" s="14">
        <v>100</v>
      </c>
    </row>
    <row r="18" spans="1:21" ht="46.5">
      <c r="A18" s="14"/>
      <c r="B18" s="14"/>
      <c r="C18" s="14"/>
      <c r="D18" s="14"/>
      <c r="E18" s="14"/>
      <c r="F18" s="1" t="s">
        <v>20</v>
      </c>
      <c r="G18" s="2">
        <v>0</v>
      </c>
      <c r="H18" s="2">
        <v>0</v>
      </c>
      <c r="I18" s="2">
        <v>0</v>
      </c>
      <c r="J18" s="2">
        <v>0</v>
      </c>
      <c r="K18" s="2">
        <v>0</v>
      </c>
      <c r="L18" s="2">
        <v>0</v>
      </c>
      <c r="M18" s="2">
        <v>0</v>
      </c>
      <c r="N18" s="14"/>
      <c r="O18" s="14"/>
      <c r="P18" s="14"/>
      <c r="Q18" s="14"/>
      <c r="R18" s="14"/>
      <c r="S18" s="14"/>
      <c r="T18" s="14"/>
      <c r="U18" s="14"/>
    </row>
    <row r="19" spans="1:21" ht="124">
      <c r="A19" s="14"/>
      <c r="B19" s="14"/>
      <c r="C19" s="14"/>
      <c r="D19" s="14"/>
      <c r="E19" s="14"/>
      <c r="F19" s="1" t="s">
        <v>18</v>
      </c>
      <c r="G19" s="3"/>
      <c r="H19" s="3"/>
      <c r="I19" s="3"/>
      <c r="J19" s="3"/>
      <c r="K19" s="3"/>
      <c r="L19" s="3"/>
      <c r="M19" s="3"/>
      <c r="N19" s="14"/>
      <c r="O19" s="14"/>
      <c r="P19" s="14"/>
      <c r="Q19" s="14"/>
      <c r="R19" s="14"/>
      <c r="S19" s="14"/>
      <c r="T19" s="14"/>
      <c r="U19" s="14"/>
    </row>
    <row r="20" spans="1:21" ht="77.5">
      <c r="A20" s="14"/>
      <c r="B20" s="14"/>
      <c r="C20" s="14"/>
      <c r="D20" s="14"/>
      <c r="E20" s="14"/>
      <c r="F20" s="1" t="s">
        <v>19</v>
      </c>
      <c r="G20" s="3"/>
      <c r="H20" s="3"/>
      <c r="I20" s="3"/>
      <c r="J20" s="3"/>
      <c r="K20" s="3"/>
      <c r="L20" s="3"/>
      <c r="M20" s="3"/>
      <c r="N20" s="14"/>
      <c r="O20" s="14"/>
      <c r="P20" s="14"/>
      <c r="Q20" s="14"/>
      <c r="R20" s="14"/>
      <c r="S20" s="14"/>
      <c r="T20" s="14"/>
      <c r="U20" s="14"/>
    </row>
    <row r="21" spans="1:21" ht="15.5">
      <c r="A21" s="3"/>
      <c r="B21" s="14" t="s">
        <v>42</v>
      </c>
      <c r="C21" s="14">
        <v>2025</v>
      </c>
      <c r="D21" s="14">
        <v>2030</v>
      </c>
      <c r="E21" s="14" t="s">
        <v>15</v>
      </c>
      <c r="F21" s="4" t="s">
        <v>16</v>
      </c>
      <c r="G21" s="2">
        <v>0</v>
      </c>
      <c r="H21" s="2">
        <v>0</v>
      </c>
      <c r="I21" s="2">
        <v>0</v>
      </c>
      <c r="J21" s="2">
        <v>0</v>
      </c>
      <c r="K21" s="2">
        <v>0</v>
      </c>
      <c r="L21" s="2">
        <v>0</v>
      </c>
      <c r="M21" s="2">
        <v>0</v>
      </c>
      <c r="N21" s="14" t="s">
        <v>55</v>
      </c>
      <c r="O21" s="25" t="s">
        <v>39</v>
      </c>
      <c r="P21" s="14">
        <v>100</v>
      </c>
      <c r="Q21" s="14">
        <v>100</v>
      </c>
      <c r="R21" s="14">
        <v>100</v>
      </c>
      <c r="S21" s="14">
        <v>100</v>
      </c>
      <c r="T21" s="14">
        <v>100</v>
      </c>
      <c r="U21" s="14">
        <v>100</v>
      </c>
    </row>
    <row r="22" spans="1:21" ht="46.5">
      <c r="A22" s="3"/>
      <c r="B22" s="14"/>
      <c r="C22" s="14"/>
      <c r="D22" s="14"/>
      <c r="E22" s="14"/>
      <c r="F22" s="1" t="s">
        <v>20</v>
      </c>
      <c r="G22" s="2">
        <v>0</v>
      </c>
      <c r="H22" s="2">
        <v>0</v>
      </c>
      <c r="I22" s="2">
        <v>0</v>
      </c>
      <c r="J22" s="2">
        <v>0</v>
      </c>
      <c r="K22" s="2">
        <v>0</v>
      </c>
      <c r="L22" s="2">
        <v>0</v>
      </c>
      <c r="M22" s="2">
        <v>0</v>
      </c>
      <c r="N22" s="14"/>
      <c r="O22" s="26"/>
      <c r="P22" s="14"/>
      <c r="Q22" s="14"/>
      <c r="R22" s="14"/>
      <c r="S22" s="14"/>
      <c r="T22" s="14"/>
      <c r="U22" s="14"/>
    </row>
    <row r="23" spans="1:21" ht="124">
      <c r="A23" s="3"/>
      <c r="B23" s="14"/>
      <c r="C23" s="14"/>
      <c r="D23" s="14"/>
      <c r="E23" s="14"/>
      <c r="F23" s="1" t="s">
        <v>18</v>
      </c>
      <c r="G23" s="3"/>
      <c r="H23" s="3"/>
      <c r="I23" s="3"/>
      <c r="J23" s="3"/>
      <c r="K23" s="3"/>
      <c r="L23" s="3"/>
      <c r="M23" s="3"/>
      <c r="N23" s="14"/>
      <c r="O23" s="26"/>
      <c r="P23" s="14"/>
      <c r="Q23" s="14"/>
      <c r="R23" s="14"/>
      <c r="S23" s="14"/>
      <c r="T23" s="14"/>
      <c r="U23" s="14"/>
    </row>
    <row r="24" spans="1:21" ht="77.5">
      <c r="A24" s="3"/>
      <c r="B24" s="14"/>
      <c r="C24" s="14"/>
      <c r="D24" s="14"/>
      <c r="E24" s="14"/>
      <c r="F24" s="1" t="s">
        <v>19</v>
      </c>
      <c r="G24" s="3"/>
      <c r="H24" s="3"/>
      <c r="I24" s="3"/>
      <c r="J24" s="3"/>
      <c r="K24" s="3"/>
      <c r="L24" s="3"/>
      <c r="M24" s="3"/>
      <c r="N24" s="14"/>
      <c r="O24" s="27"/>
      <c r="P24" s="14"/>
      <c r="Q24" s="14"/>
      <c r="R24" s="14"/>
      <c r="S24" s="14"/>
      <c r="T24" s="14"/>
      <c r="U24" s="14"/>
    </row>
    <row r="25" spans="1:21" ht="15.5">
      <c r="A25" s="3"/>
      <c r="B25" s="14" t="s">
        <v>43</v>
      </c>
      <c r="C25" s="14">
        <v>2025</v>
      </c>
      <c r="D25" s="14">
        <v>2030</v>
      </c>
      <c r="E25" s="14" t="s">
        <v>15</v>
      </c>
      <c r="F25" s="4" t="s">
        <v>16</v>
      </c>
      <c r="G25" s="2">
        <f>G26+G27</f>
        <v>173592</v>
      </c>
      <c r="H25" s="2">
        <v>0</v>
      </c>
      <c r="I25" s="2">
        <v>0</v>
      </c>
      <c r="J25" s="2">
        <f>J26+J27</f>
        <v>173592</v>
      </c>
      <c r="K25" s="2">
        <v>0</v>
      </c>
      <c r="L25" s="2">
        <v>0</v>
      </c>
      <c r="M25" s="2">
        <v>0</v>
      </c>
      <c r="N25" s="14" t="s">
        <v>44</v>
      </c>
      <c r="O25" s="25" t="s">
        <v>39</v>
      </c>
      <c r="P25" s="14">
        <v>100</v>
      </c>
      <c r="Q25" s="14">
        <v>100</v>
      </c>
      <c r="R25" s="14">
        <v>100</v>
      </c>
      <c r="S25" s="14">
        <v>100</v>
      </c>
      <c r="T25" s="14">
        <v>100</v>
      </c>
      <c r="U25" s="14">
        <v>100</v>
      </c>
    </row>
    <row r="26" spans="1:21" ht="46.5">
      <c r="A26" s="3"/>
      <c r="B26" s="14"/>
      <c r="C26" s="14"/>
      <c r="D26" s="14"/>
      <c r="E26" s="14"/>
      <c r="F26" s="1" t="s">
        <v>20</v>
      </c>
      <c r="G26" s="2">
        <v>0</v>
      </c>
      <c r="H26" s="2">
        <v>0</v>
      </c>
      <c r="I26" s="2">
        <v>0</v>
      </c>
      <c r="J26" s="2">
        <v>0</v>
      </c>
      <c r="K26" s="2">
        <v>0</v>
      </c>
      <c r="L26" s="2">
        <v>0</v>
      </c>
      <c r="M26" s="2">
        <v>0</v>
      </c>
      <c r="N26" s="14"/>
      <c r="O26" s="26"/>
      <c r="P26" s="14"/>
      <c r="Q26" s="14"/>
      <c r="R26" s="14"/>
      <c r="S26" s="14"/>
      <c r="T26" s="14"/>
      <c r="U26" s="14"/>
    </row>
    <row r="27" spans="1:21" ht="124">
      <c r="A27" s="3"/>
      <c r="B27" s="14"/>
      <c r="C27" s="14"/>
      <c r="D27" s="14"/>
      <c r="E27" s="14"/>
      <c r="F27" s="1" t="s">
        <v>18</v>
      </c>
      <c r="G27" s="2">
        <v>173592</v>
      </c>
      <c r="H27" s="2">
        <v>0</v>
      </c>
      <c r="I27" s="2">
        <v>0</v>
      </c>
      <c r="J27" s="2">
        <v>173592</v>
      </c>
      <c r="K27" s="2">
        <v>0</v>
      </c>
      <c r="L27" s="2">
        <v>0</v>
      </c>
      <c r="M27" s="2">
        <v>0</v>
      </c>
      <c r="N27" s="14"/>
      <c r="O27" s="26"/>
      <c r="P27" s="14"/>
      <c r="Q27" s="14"/>
      <c r="R27" s="14"/>
      <c r="S27" s="14"/>
      <c r="T27" s="14"/>
      <c r="U27" s="14"/>
    </row>
    <row r="28" spans="1:21" ht="77.5">
      <c r="A28" s="3"/>
      <c r="B28" s="14"/>
      <c r="C28" s="14"/>
      <c r="D28" s="14"/>
      <c r="E28" s="14"/>
      <c r="F28" s="1" t="s">
        <v>19</v>
      </c>
      <c r="G28" s="3"/>
      <c r="H28" s="3"/>
      <c r="I28" s="3"/>
      <c r="J28" s="3"/>
      <c r="K28" s="3"/>
      <c r="L28" s="3"/>
      <c r="M28" s="3"/>
      <c r="N28" s="14"/>
      <c r="O28" s="27"/>
      <c r="P28" s="14"/>
      <c r="Q28" s="14"/>
      <c r="R28" s="14"/>
      <c r="S28" s="14"/>
      <c r="T28" s="14"/>
      <c r="U28" s="14"/>
    </row>
    <row r="29" spans="1:21" ht="15.5">
      <c r="A29" s="13" t="s">
        <v>47</v>
      </c>
      <c r="B29" s="13"/>
      <c r="C29" s="14">
        <v>2025</v>
      </c>
      <c r="D29" s="14">
        <v>2030</v>
      </c>
      <c r="E29" s="14" t="s">
        <v>21</v>
      </c>
      <c r="F29" s="4" t="s">
        <v>16</v>
      </c>
      <c r="G29" s="2">
        <f t="shared" ref="G29:M30" si="2">SUM(G25,G21,G17,G13,G9)</f>
        <v>15793452.619999997</v>
      </c>
      <c r="H29" s="2">
        <f t="shared" si="2"/>
        <v>2700000</v>
      </c>
      <c r="I29" s="2">
        <f t="shared" si="2"/>
        <v>2634146.3400000003</v>
      </c>
      <c r="J29" s="2">
        <f t="shared" si="2"/>
        <v>2745020.57</v>
      </c>
      <c r="K29" s="2">
        <f t="shared" si="2"/>
        <v>2571428.5699999998</v>
      </c>
      <c r="L29" s="2">
        <f t="shared" si="2"/>
        <v>2571428.5699999998</v>
      </c>
      <c r="M29" s="2">
        <f t="shared" si="2"/>
        <v>2571428.5699999998</v>
      </c>
      <c r="N29" s="14" t="s">
        <v>21</v>
      </c>
      <c r="O29" s="14" t="s">
        <v>21</v>
      </c>
      <c r="P29" s="14" t="s">
        <v>21</v>
      </c>
      <c r="Q29" s="14" t="s">
        <v>21</v>
      </c>
      <c r="R29" s="14" t="s">
        <v>21</v>
      </c>
      <c r="S29" s="14" t="s">
        <v>21</v>
      </c>
      <c r="T29" s="14" t="s">
        <v>21</v>
      </c>
      <c r="U29" s="14" t="s">
        <v>21</v>
      </c>
    </row>
    <row r="30" spans="1:21" ht="29">
      <c r="A30" s="13"/>
      <c r="B30" s="13"/>
      <c r="C30" s="14"/>
      <c r="D30" s="14"/>
      <c r="E30" s="14"/>
      <c r="F30" s="6" t="s">
        <v>22</v>
      </c>
      <c r="G30" s="2">
        <f t="shared" si="2"/>
        <v>15619860.619999997</v>
      </c>
      <c r="H30" s="2">
        <f t="shared" si="2"/>
        <v>2700000</v>
      </c>
      <c r="I30" s="2">
        <f t="shared" si="2"/>
        <v>2634146.3400000003</v>
      </c>
      <c r="J30" s="2">
        <f t="shared" si="2"/>
        <v>2571428.5699999998</v>
      </c>
      <c r="K30" s="2">
        <f t="shared" si="2"/>
        <v>2571428.5699999998</v>
      </c>
      <c r="L30" s="2">
        <f t="shared" si="2"/>
        <v>2571428.5699999998</v>
      </c>
      <c r="M30" s="2">
        <f t="shared" si="2"/>
        <v>2571428.5699999998</v>
      </c>
      <c r="N30" s="14"/>
      <c r="O30" s="14"/>
      <c r="P30" s="14"/>
      <c r="Q30" s="14"/>
      <c r="R30" s="14"/>
      <c r="S30" s="14"/>
      <c r="T30" s="14"/>
      <c r="U30" s="14"/>
    </row>
    <row r="31" spans="1:21" ht="15.5">
      <c r="A31" s="13"/>
      <c r="B31" s="13"/>
      <c r="C31" s="14"/>
      <c r="D31" s="14"/>
      <c r="E31" s="14"/>
      <c r="F31" s="6" t="s">
        <v>23</v>
      </c>
      <c r="G31" s="2">
        <f>SUM(G27)</f>
        <v>173592</v>
      </c>
      <c r="H31" s="2">
        <v>0</v>
      </c>
      <c r="I31" s="2">
        <v>0</v>
      </c>
      <c r="J31" s="2">
        <f>SUM(J27)</f>
        <v>173592</v>
      </c>
      <c r="K31" s="2">
        <v>0</v>
      </c>
      <c r="L31" s="2">
        <v>0</v>
      </c>
      <c r="M31" s="2">
        <v>0</v>
      </c>
      <c r="N31" s="14"/>
      <c r="O31" s="14"/>
      <c r="P31" s="14"/>
      <c r="Q31" s="14"/>
      <c r="R31" s="14"/>
      <c r="S31" s="14"/>
      <c r="T31" s="14"/>
      <c r="U31" s="14"/>
    </row>
    <row r="32" spans="1:21" ht="15.5">
      <c r="A32" s="13"/>
      <c r="B32" s="13"/>
      <c r="C32" s="14"/>
      <c r="D32" s="14"/>
      <c r="E32" s="14"/>
      <c r="F32" s="6" t="s">
        <v>24</v>
      </c>
      <c r="G32" s="3"/>
      <c r="H32" s="3"/>
      <c r="I32" s="3"/>
      <c r="J32" s="3"/>
      <c r="K32" s="3"/>
      <c r="L32" s="3"/>
      <c r="M32" s="3"/>
      <c r="N32" s="14"/>
      <c r="O32" s="14"/>
      <c r="P32" s="14"/>
      <c r="Q32" s="14"/>
      <c r="R32" s="14"/>
      <c r="S32" s="14"/>
      <c r="T32" s="14"/>
      <c r="U32" s="14"/>
    </row>
    <row r="33" spans="1:21" ht="15.5">
      <c r="A33" s="13"/>
      <c r="B33" s="13"/>
      <c r="C33" s="14"/>
      <c r="D33" s="14"/>
      <c r="E33" s="14"/>
      <c r="F33" s="6" t="s">
        <v>25</v>
      </c>
      <c r="G33" s="3"/>
      <c r="H33" s="3"/>
      <c r="I33" s="3"/>
      <c r="J33" s="3"/>
      <c r="K33" s="3"/>
      <c r="L33" s="3"/>
      <c r="M33" s="3"/>
      <c r="N33" s="14"/>
      <c r="O33" s="14"/>
      <c r="P33" s="14"/>
      <c r="Q33" s="14"/>
      <c r="R33" s="14"/>
      <c r="S33" s="14"/>
      <c r="T33" s="14"/>
      <c r="U33" s="14"/>
    </row>
    <row r="36" spans="1:21">
      <c r="G36" s="12"/>
      <c r="H36" s="12"/>
      <c r="I36" s="12"/>
      <c r="J36" s="12"/>
      <c r="K36" s="12"/>
      <c r="L36" s="12"/>
      <c r="M36" s="12"/>
    </row>
    <row r="38" spans="1:21">
      <c r="B38" t="s">
        <v>26</v>
      </c>
    </row>
  </sheetData>
  <mergeCells count="93">
    <mergeCell ref="T17:T20"/>
    <mergeCell ref="U17:U20"/>
    <mergeCell ref="T25:T28"/>
    <mergeCell ref="U25:U28"/>
    <mergeCell ref="P21:P24"/>
    <mergeCell ref="Q21:Q24"/>
    <mergeCell ref="R21:R24"/>
    <mergeCell ref="S21:S24"/>
    <mergeCell ref="T21:T24"/>
    <mergeCell ref="U21:U24"/>
    <mergeCell ref="P25:P28"/>
    <mergeCell ref="Q25:Q28"/>
    <mergeCell ref="R25:R28"/>
    <mergeCell ref="S25:S28"/>
    <mergeCell ref="P17:P20"/>
    <mergeCell ref="Q17:Q20"/>
    <mergeCell ref="R17:R20"/>
    <mergeCell ref="S17:S20"/>
    <mergeCell ref="O17:O20"/>
    <mergeCell ref="O21:O24"/>
    <mergeCell ref="O25:O28"/>
    <mergeCell ref="B21:B24"/>
    <mergeCell ref="N21:N24"/>
    <mergeCell ref="E25:E28"/>
    <mergeCell ref="D25:D28"/>
    <mergeCell ref="C25:C28"/>
    <mergeCell ref="B25:B28"/>
    <mergeCell ref="N25:N28"/>
    <mergeCell ref="N17:N20"/>
    <mergeCell ref="E21:E24"/>
    <mergeCell ref="D21:D24"/>
    <mergeCell ref="C21:C24"/>
    <mergeCell ref="E17:E20"/>
    <mergeCell ref="B17:B20"/>
    <mergeCell ref="A17:A20"/>
    <mergeCell ref="C17:C20"/>
    <mergeCell ref="D17:D20"/>
    <mergeCell ref="P5:U6"/>
    <mergeCell ref="G6:G7"/>
    <mergeCell ref="H6:M6"/>
    <mergeCell ref="A9:A12"/>
    <mergeCell ref="B9:B12"/>
    <mergeCell ref="C9:C12"/>
    <mergeCell ref="D9:D12"/>
    <mergeCell ref="E9:E12"/>
    <mergeCell ref="N13:N16"/>
    <mergeCell ref="O13:O16"/>
    <mergeCell ref="P13:P16"/>
    <mergeCell ref="Q13:Q16"/>
    <mergeCell ref="A1:U1"/>
    <mergeCell ref="A2:U2"/>
    <mergeCell ref="A3:U3"/>
    <mergeCell ref="A4:A7"/>
    <mergeCell ref="B4:B7"/>
    <mergeCell ref="C4:D4"/>
    <mergeCell ref="E4:E7"/>
    <mergeCell ref="F4:M4"/>
    <mergeCell ref="N4:U4"/>
    <mergeCell ref="C5:C7"/>
    <mergeCell ref="D5:D7"/>
    <mergeCell ref="F5:F7"/>
    <mergeCell ref="G5:M5"/>
    <mergeCell ref="N5:N7"/>
    <mergeCell ref="O5:O7"/>
    <mergeCell ref="O9:O12"/>
    <mergeCell ref="P9:P12"/>
    <mergeCell ref="Q9:Q12"/>
    <mergeCell ref="N9:N12"/>
    <mergeCell ref="A13:A16"/>
    <mergeCell ref="B13:B16"/>
    <mergeCell ref="C13:C16"/>
    <mergeCell ref="D13:D16"/>
    <mergeCell ref="E13:E16"/>
    <mergeCell ref="R13:R16"/>
    <mergeCell ref="S13:S16"/>
    <mergeCell ref="T13:T16"/>
    <mergeCell ref="U13:U16"/>
    <mergeCell ref="U9:U12"/>
    <mergeCell ref="R9:R12"/>
    <mergeCell ref="S9:S12"/>
    <mergeCell ref="T9:T12"/>
    <mergeCell ref="U29:U33"/>
    <mergeCell ref="A29:B33"/>
    <mergeCell ref="C29:C33"/>
    <mergeCell ref="D29:D33"/>
    <mergeCell ref="E29:E33"/>
    <mergeCell ref="N29:N33"/>
    <mergeCell ref="O29:O33"/>
    <mergeCell ref="P29:P33"/>
    <mergeCell ref="Q29:Q33"/>
    <mergeCell ref="R29:R33"/>
    <mergeCell ref="S29:S33"/>
    <mergeCell ref="T29:T33"/>
  </mergeCells>
  <hyperlinks>
    <hyperlink ref="E4" location="P865" display="P865"/>
    <hyperlink ref="O5" r:id="rId1" display="consultantplus://offline/ref=011DD8549A9372B9085ED7E85BF5698236070B727B6235194F592FBA44E7B88A0E7CE1D8578E91C5E9C7E9C920iF6BD"/>
    <hyperlink ref="F30" location="P867" display="P867"/>
    <hyperlink ref="F31" location="P867" display="P867"/>
    <hyperlink ref="F32" location="P867" display="P867"/>
    <hyperlink ref="F33" location="P867" display="P867"/>
  </hyperlinks>
  <pageMargins left="0.70866141732283472" right="0.70866141732283472" top="0.74803149606299213" bottom="0.74803149606299213" header="0.31496062992125984" footer="0.31496062992125984"/>
  <pageSetup paperSize="9" scale="30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КП1</vt:lpstr>
      <vt:lpstr>КП2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2024-11-19T06:17:59Z</dcterms:modified>
</cp:coreProperties>
</file>