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Бюджет 2025-2027\ПРОЕКТ\2. Одновременные\"/>
    </mc:Choice>
  </mc:AlternateContent>
  <xr:revisionPtr revIDLastSave="0" documentId="13_ncr:1_{CC322882-EC93-4120-88EF-DF91EB861B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1 (2)" sheetId="1" r:id="rId1"/>
  </sheets>
  <externalReferences>
    <externalReference r:id="rId2"/>
  </externalReferences>
  <definedNames>
    <definedName name="_Otchet_Period_Source__AT_ObjectName" localSheetId="0">'Таблица1 (2)'!#REF!</definedName>
    <definedName name="_Otchet_Period_Source__AT_ObjectName">[1]Таблица1!#REF!</definedName>
    <definedName name="_PBuh_">#REF!</definedName>
    <definedName name="_PBuhN_">#REF!</definedName>
    <definedName name="_Period_" localSheetId="0">'Таблица1 (2)'!#REF!</definedName>
    <definedName name="_Period_">[1]Таблица1!#REF!</definedName>
    <definedName name="_PRuk_">#REF!</definedName>
    <definedName name="_PRukN_">#REF!</definedName>
    <definedName name="_RDate_" localSheetId="0">'Таблица1 (2)'!#REF!</definedName>
    <definedName name="_RDate_">[1]Таблица1!#REF!</definedName>
    <definedName name="_СпрАдм_" localSheetId="0">'Таблица1 (2)'!#REF!</definedName>
    <definedName name="_СпрАдм_">[1]Таблица1!#REF!</definedName>
    <definedName name="_СпрОКАТО_" localSheetId="0">'Таблица1 (2)'!#REF!</definedName>
    <definedName name="_СпрОКАТО_">[1]Таблица1!#REF!</definedName>
    <definedName name="_СпрОКПО_" localSheetId="0">'Таблица1 (2)'!#REF!</definedName>
    <definedName name="_СпрОКПО_">[1]Таблица1!#REF!</definedName>
    <definedName name="_xlnm.Print_Area" localSheetId="0">'Таблица1 (2)'!$A$1:$G$85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F31" i="1"/>
  <c r="E31" i="1"/>
  <c r="F30" i="1"/>
  <c r="E30" i="1"/>
  <c r="F29" i="1"/>
  <c r="E29" i="1"/>
  <c r="F28" i="1"/>
  <c r="E28" i="1"/>
  <c r="F27" i="1"/>
  <c r="F26" i="1" s="1"/>
  <c r="E27" i="1"/>
  <c r="E26" i="1" s="1"/>
  <c r="E33" i="1" s="1"/>
  <c r="D26" i="1"/>
  <c r="D33" i="1" s="1"/>
  <c r="C26" i="1"/>
  <c r="C33" i="1" s="1"/>
  <c r="F24" i="1"/>
  <c r="F23" i="1"/>
  <c r="F22" i="1"/>
  <c r="F21" i="1"/>
  <c r="E21" i="1"/>
  <c r="F20" i="1"/>
  <c r="F19" i="1"/>
  <c r="F18" i="1"/>
  <c r="F17" i="1"/>
  <c r="F16" i="1"/>
  <c r="F11" i="1" s="1"/>
  <c r="G11" i="1" s="1"/>
  <c r="E16" i="1"/>
  <c r="F15" i="1"/>
  <c r="F14" i="1"/>
  <c r="F13" i="1"/>
  <c r="F12" i="1"/>
  <c r="E11" i="1"/>
  <c r="D11" i="1"/>
  <c r="C11" i="1"/>
  <c r="C35" i="1"/>
  <c r="D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5" i="1"/>
  <c r="F45" i="1"/>
  <c r="C46" i="1"/>
  <c r="D46" i="1"/>
  <c r="E47" i="1"/>
  <c r="F47" i="1"/>
  <c r="E48" i="1"/>
  <c r="F48" i="1"/>
  <c r="G48" i="1" s="1"/>
  <c r="C49" i="1"/>
  <c r="D49" i="1"/>
  <c r="E50" i="1"/>
  <c r="F50" i="1"/>
  <c r="E51" i="1"/>
  <c r="F51" i="1"/>
  <c r="E52" i="1"/>
  <c r="F52" i="1"/>
  <c r="E53" i="1"/>
  <c r="F53" i="1"/>
  <c r="E54" i="1"/>
  <c r="F54" i="1"/>
  <c r="C55" i="1"/>
  <c r="D55" i="1"/>
  <c r="E56" i="1"/>
  <c r="F56" i="1" s="1"/>
  <c r="E57" i="1"/>
  <c r="F57" i="1" s="1"/>
  <c r="E58" i="1"/>
  <c r="F58" i="1" s="1"/>
  <c r="C59" i="1"/>
  <c r="D59" i="1"/>
  <c r="E60" i="1"/>
  <c r="E59" i="1" s="1"/>
  <c r="F60" i="1"/>
  <c r="F59" i="1" s="1"/>
  <c r="C61" i="1"/>
  <c r="D61" i="1"/>
  <c r="E62" i="1"/>
  <c r="F62" i="1" s="1"/>
  <c r="E63" i="1"/>
  <c r="F63" i="1" s="1"/>
  <c r="E64" i="1"/>
  <c r="F64" i="1" s="1"/>
  <c r="E65" i="1"/>
  <c r="F65" i="1" s="1"/>
  <c r="E66" i="1"/>
  <c r="F66" i="1" s="1"/>
  <c r="C67" i="1"/>
  <c r="D67" i="1"/>
  <c r="E68" i="1"/>
  <c r="F68" i="1" s="1"/>
  <c r="G68" i="1" s="1"/>
  <c r="E69" i="1"/>
  <c r="F69" i="1" s="1"/>
  <c r="G69" i="1" s="1"/>
  <c r="C70" i="1"/>
  <c r="D70" i="1"/>
  <c r="E72" i="1"/>
  <c r="F72" i="1" s="1"/>
  <c r="G72" i="1" s="1"/>
  <c r="E73" i="1"/>
  <c r="F73" i="1" s="1"/>
  <c r="G73" i="1" s="1"/>
  <c r="E74" i="1"/>
  <c r="F74" i="1" s="1"/>
  <c r="G74" i="1" s="1"/>
  <c r="C75" i="1"/>
  <c r="D75" i="1"/>
  <c r="E76" i="1"/>
  <c r="F76" i="1" s="1"/>
  <c r="G76" i="1" s="1"/>
  <c r="C77" i="1"/>
  <c r="D77" i="1"/>
  <c r="E78" i="1"/>
  <c r="F78" i="1"/>
  <c r="G78" i="1" s="1"/>
  <c r="E79" i="1"/>
  <c r="F79" i="1" s="1"/>
  <c r="G79" i="1" s="1"/>
  <c r="E71" i="1"/>
  <c r="F71" i="1" s="1"/>
  <c r="G71" i="1" s="1"/>
  <c r="G59" i="1"/>
  <c r="F33" i="1" l="1"/>
  <c r="G33" i="1" s="1"/>
  <c r="G26" i="1"/>
  <c r="E77" i="1"/>
  <c r="E70" i="1"/>
  <c r="F70" i="1" s="1"/>
  <c r="G70" i="1" s="1"/>
  <c r="E67" i="1"/>
  <c r="F67" i="1" s="1"/>
  <c r="G67" i="1" s="1"/>
  <c r="F61" i="1"/>
  <c r="G61" i="1" s="1"/>
  <c r="E61" i="1"/>
  <c r="F55" i="1"/>
  <c r="G55" i="1" s="1"/>
  <c r="E55" i="1"/>
  <c r="E49" i="1"/>
  <c r="F49" i="1" s="1"/>
  <c r="G49" i="1" s="1"/>
  <c r="E46" i="1"/>
  <c r="F46" i="1" s="1"/>
  <c r="G46" i="1" s="1"/>
  <c r="E35" i="1"/>
  <c r="F35" i="1" s="1"/>
  <c r="G35" i="1" s="1"/>
  <c r="D80" i="1"/>
  <c r="C80" i="1"/>
  <c r="F77" i="1"/>
  <c r="G77" i="1" s="1"/>
  <c r="E75" i="1"/>
  <c r="E80" i="1" l="1"/>
  <c r="F75" i="1"/>
  <c r="D82" i="1"/>
  <c r="C82" i="1"/>
  <c r="F80" i="1" l="1"/>
  <c r="G80" i="1" s="1"/>
  <c r="G75" i="1"/>
  <c r="E82" i="1"/>
  <c r="F82" i="1" s="1"/>
  <c r="G82" i="1" s="1"/>
</calcChain>
</file>

<file path=xl/sharedStrings.xml><?xml version="1.0" encoding="utf-8"?>
<sst xmlns="http://schemas.openxmlformats.org/spreadsheetml/2006/main" count="149" uniqueCount="146">
  <si>
    <t>(тыс. руб.)</t>
  </si>
  <si>
    <t>Код дохода по КД</t>
  </si>
  <si>
    <t xml:space="preserve"> Наименование</t>
  </si>
  <si>
    <t>Доходы</t>
  </si>
  <si>
    <t>000 1 00 00000 00 0000 000</t>
  </si>
  <si>
    <t>Налоговые и неналоговые доходы</t>
  </si>
  <si>
    <t>000 1 03 02000 01 0000 000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</si>
  <si>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</si>
  <si>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</si>
  <si>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</si>
  <si>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</si>
  <si>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</si>
  <si>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</si>
  <si>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</si>
  <si>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</si>
  <si>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</si>
  <si>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</si>
  <si>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</si>
  <si>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</si>
  <si>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</si>
  <si>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архивов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</si>
  <si>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</si>
  <si>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</si>
  <si>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</si>
  <si>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</si>
  <si>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000 1 17 01050 00 0000 000</t>
  </si>
  <si>
    <t>в том числе невыясненные поступления, зачисляемые в бюджеты муниципальных районов</t>
  </si>
  <si>
    <t>000 2 00 00000 00 0000 000</t>
  </si>
  <si>
    <t>Безвозмездные поступления</t>
  </si>
  <si>
    <t>000 2 02 10000 00 0000 000</t>
  </si>
  <si>
    <t>Дотации бюджетам бюджетной системы Российской Федерации</t>
  </si>
  <si>
    <t>000 2 02 20000 00 0000 000</t>
  </si>
  <si>
    <t>Субсидии бюджетам бюджетной системы Российской Федерации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</si>
  <si>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</si>
  <si>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</si>
  <si>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</si>
  <si>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</si>
  <si>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000 2 18 0000 00 0000 000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</si>
  <si>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</si>
  <si>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000 2 19 0000 00 0000 000</t>
  </si>
  <si>
    <t>ВОЗВРАТ ОСТАТКОВ СУБСИДИЙ, СУБВЕНЦИЙ И ИНЫХ МЕЖБЮДЖЕТНЫХ ТРАНСФЕРТОВ, ИМЕЮЩИХ ЦЕЛЕВОЕ НАЗНАЧЕНИЕ, ПРОШЛЫХ ЛЕТ</t>
  </si>
  <si>
    <t>Итого доходы</t>
  </si>
  <si>
    <t>Расходы</t>
  </si>
  <si>
    <t>01 00</t>
  </si>
  <si>
    <t>Общегосударственные вопросы</t>
  </si>
  <si>
    <t>01 02</t>
  </si>
  <si>
    <t>Функционирование высшего должностного лица субъекта Российской Федерации и муниципального образования</t>
  </si>
  <si>
    <t xml:space="preserve">01 03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</si>
  <si>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</si>
  <si>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</si>
  <si>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</si>
  <si>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01 05 </t>
  </si>
  <si>
    <t>Судебная система</t>
  </si>
  <si>
    <t>01 05</t>
  </si>
  <si>
    <t>01 06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</si>
  <si>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</si>
  <si>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01 07</t>
  </si>
  <si>
    <t>Обеспечение проведения выборов и референдумов</t>
  </si>
  <si>
    <t xml:space="preserve">01 11 </t>
  </si>
  <si>
    <t>Резервные фонды</t>
  </si>
  <si>
    <t xml:space="preserve">01 13 </t>
  </si>
  <si>
    <t>Другие общегосударственные вопросы</t>
  </si>
  <si>
    <t>03 00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</si>
  <si>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</si>
  <si>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</si>
  <si>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</si>
  <si>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04 00</t>
  </si>
  <si>
    <t>Национальная экономика</t>
  </si>
  <si>
    <t xml:space="preserve"> 04 01 </t>
  </si>
  <si>
    <t>Общеэкономические вопросы</t>
  </si>
  <si>
    <t>04 05</t>
  </si>
  <si>
    <t>Сельское хозяйство и рыболовство</t>
  </si>
  <si>
    <t>04 08</t>
  </si>
  <si>
    <t>Транспорт</t>
  </si>
  <si>
    <t>04 09</t>
  </si>
  <si>
    <t>Дорожное хозяйство (дорожные фонды)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</si>
  <si>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</si>
  <si>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</si>
  <si>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</si>
  <si>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</si>
  <si>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</si>
  <si>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</si>
  <si>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</si>
  <si>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>Благоустройство</t>
  </si>
  <si>
    <t>06 00</t>
  </si>
  <si>
    <t>Охрана окружающей среды</t>
  </si>
  <si>
    <t>06 05</t>
  </si>
  <si>
    <t>Другие вопросы в области охраны окружающей среды</t>
  </si>
  <si>
    <t xml:space="preserve">07 00 </t>
  </si>
  <si>
    <t>Образование</t>
  </si>
  <si>
    <t>07 01</t>
  </si>
  <si>
    <t>Дошкольное образование</t>
  </si>
  <si>
    <t>07 02</t>
  </si>
  <si>
    <t>Общее образование</t>
  </si>
  <si>
    <t>07 03</t>
  </si>
  <si>
    <t>Дополнительное образование детей</t>
  </si>
  <si>
    <t xml:space="preserve">07 07 </t>
  </si>
  <si>
    <t>Молодежная политика</t>
  </si>
  <si>
    <t>07 09</t>
  </si>
  <si>
    <t>Другие вопросы в области образования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</si>
  <si>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</si>
  <si>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</si>
  <si>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</si>
  <si>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</si>
  <si>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</si>
  <si>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</si>
  <si>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10 00</t>
  </si>
  <si>
    <t>Социальная политика</t>
  </si>
  <si>
    <t>10 01</t>
  </si>
  <si>
    <t>Пенсионное обеспечение</t>
  </si>
  <si>
    <t>10 03</t>
  </si>
  <si>
    <t>Социальное обеспечение населения</t>
  </si>
  <si>
    <t>10 04</t>
  </si>
  <si>
    <t>Охрана семьи и детства</t>
  </si>
  <si>
    <t>10 06</t>
  </si>
  <si>
    <t>Другие вопросы в области социальной политики</t>
  </si>
  <si>
    <t>11 00</t>
  </si>
  <si>
    <t>Физическая культура и спорт</t>
  </si>
  <si>
    <t>11 02</t>
  </si>
  <si>
    <t>Массовый спорт</t>
  </si>
  <si>
    <t xml:space="preserve">14 00 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</si>
  <si>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</si>
  <si>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14 01 </t>
  </si>
  <si>
    <t>Дотации на выравнивание бюджетной обеспеченности субъектов Российской Федерации и муниципальных образований</t>
  </si>
  <si>
    <t>14 03</t>
  </si>
  <si>
    <t>Прочие межбюджетные трансферты общего характера</t>
  </si>
  <si>
    <t>Всего расходов</t>
  </si>
  <si>
    <t>Источники внутреннего финансирования дефицита бюджета</t>
  </si>
  <si>
    <t>Итого по источникам внутреннего финансирования дефицита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</si>
  <si>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</si>
  <si>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</si>
  <si>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05 05</t>
  </si>
  <si>
    <t>Другие вопросы в области жилищно-коммунального хозяйства</t>
  </si>
  <si>
    <t>000 1 03 00000 00 0000 000</t>
  </si>
  <si>
    <t>Налоги на товары (работы,услуги), реализуемые на территории Российской Федерации</t>
  </si>
  <si>
    <t>в том числе: акцизы по подакцизным товарам (продукции), производимым на территории Российской Федерации</t>
  </si>
  <si>
    <t>в том числе: налог на доходы физических лиц</t>
  </si>
  <si>
    <t>000 1 01 00000 00 0000 000</t>
  </si>
  <si>
    <t>000 1 01 02000 01 0000 000</t>
  </si>
  <si>
    <t>Налоги на прибыль, доходы</t>
  </si>
  <si>
    <t>Оценка ожидаемого исполнения бюджета Тюкалинского муниципального района на 2024 год</t>
  </si>
  <si>
    <t>Утверждено на 2024 год</t>
  </si>
  <si>
    <t>Исполнено на 1 октября 2024 года</t>
  </si>
  <si>
    <t>Прогноз исполнения на  октябрь - декабь 2024 года</t>
  </si>
  <si>
    <t>Прогноз исполнения за 2024 год</t>
  </si>
  <si>
    <t>Прогноз исполнения за 2024 год в процентах к уточненному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</si>
</sst>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4" fillId="0" borderId="0" xfId="0" applyFont="1"/>
    <xf numFmtId="49" fontId="5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7" fillId="0" borderId="0" xfId="0" applyFont="1"/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9" fillId="0" borderId="0" xfId="0" applyFont="1"/>
    <xf numFmtId="4" fontId="6" fillId="0" borderId="2" xfId="0" applyNumberFormat="1" applyFont="1" applyBorder="1"/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 wrapText="1"/>
    </xf>
    <xf numFmtId="165" fontId="2" fillId="0" borderId="2" xfId="0" applyNumberFormat="1" applyFont="1" applyBorder="1"/>
    <xf numFmtId="4" fontId="1" fillId="0" borderId="0" xfId="0" applyNumberFormat="1" applyFont="1"/>
    <xf numFmtId="0" fontId="10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/>
    <xf numFmtId="4" fontId="8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32.2\&#1084;&#1086;&#1080;%20&#1076;&#1086;&#1082;&#1091;&#1084;&#1077;&#1085;&#1090;&#1099;\&#1041;&#1102;&#1076;&#1078;&#1077;&#1090;%202020-2022\&#1055;&#1056;&#1054;&#1045;&#1050;&#1058;%20&#1041;&#1070;&#1044;&#1046;&#1045;&#1058;&#1040;\&#1086;&#1076;&#1085;&#1086;&#1074;&#1088;&#1077;&#1084;&#1077;&#1085;&#1085;&#1099;&#1077;\&#1054;&#1094;&#1077;&#1085;&#1082;&#1072;%20&#1086;&#1078;&#1080;&#1076;.%20&#1080;&#1089;&#1087;&#1086;&#1083;&#1085;&#1077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1"/>
      <sheetName val="Таблица1 (2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zoomScale="80" zoomScaleNormal="80" workbookViewId="0">
      <selection activeCell="C82" sqref="C82"/>
    </sheetView>
  </sheetViews>
  <sheetFormatPr defaultColWidth="8.85546875" defaultRowHeight="12.75" x14ac:dyDescent="0.2"/>
  <cols>
    <col min="1" max="1" width="29.5703125" style="1" customWidth="1"/>
    <col min="2" max="2" width="102.42578125" style="1" customWidth="1"/>
    <col min="3" max="3" width="21" style="1" customWidth="1"/>
    <col min="4" max="4" width="15.85546875" style="1" customWidth="1"/>
    <col min="5" max="5" width="15.140625" style="1" customWidth="1"/>
    <col min="6" max="6" width="18.42578125" style="1" customWidth="1"/>
    <col min="7" max="7" width="13.85546875" style="1" customWidth="1"/>
    <col min="8" max="9" width="8.85546875" style="1"/>
    <col min="10" max="10" width="9.85546875" style="1" bestFit="1" customWidth="1"/>
    <col min="11" max="256" width="8.85546875" style="1"/>
    <col min="257" max="257" width="29.5703125" style="1" customWidth="1"/>
    <col min="258" max="258" width="102.42578125" style="1" customWidth="1"/>
    <col min="259" max="259" width="21" style="1" customWidth="1"/>
    <col min="260" max="260" width="15.85546875" style="1" customWidth="1"/>
    <col min="261" max="261" width="15.140625" style="1" customWidth="1"/>
    <col min="262" max="262" width="14.85546875" style="1" customWidth="1"/>
    <col min="263" max="263" width="13.85546875" style="1" customWidth="1"/>
    <col min="264" max="512" width="8.85546875" style="1"/>
    <col min="513" max="513" width="29.5703125" style="1" customWidth="1"/>
    <col min="514" max="514" width="102.42578125" style="1" customWidth="1"/>
    <col min="515" max="515" width="21" style="1" customWidth="1"/>
    <col min="516" max="516" width="15.85546875" style="1" customWidth="1"/>
    <col min="517" max="517" width="15.140625" style="1" customWidth="1"/>
    <col min="518" max="518" width="14.85546875" style="1" customWidth="1"/>
    <col min="519" max="519" width="13.85546875" style="1" customWidth="1"/>
    <col min="520" max="768" width="8.85546875" style="1"/>
    <col min="769" max="769" width="29.5703125" style="1" customWidth="1"/>
    <col min="770" max="770" width="102.42578125" style="1" customWidth="1"/>
    <col min="771" max="771" width="21" style="1" customWidth="1"/>
    <col min="772" max="772" width="15.85546875" style="1" customWidth="1"/>
    <col min="773" max="773" width="15.140625" style="1" customWidth="1"/>
    <col min="774" max="774" width="14.85546875" style="1" customWidth="1"/>
    <col min="775" max="775" width="13.85546875" style="1" customWidth="1"/>
    <col min="776" max="1024" width="8.85546875" style="1"/>
    <col min="1025" max="1025" width="29.5703125" style="1" customWidth="1"/>
    <col min="1026" max="1026" width="102.42578125" style="1" customWidth="1"/>
    <col min="1027" max="1027" width="21" style="1" customWidth="1"/>
    <col min="1028" max="1028" width="15.85546875" style="1" customWidth="1"/>
    <col min="1029" max="1029" width="15.140625" style="1" customWidth="1"/>
    <col min="1030" max="1030" width="14.85546875" style="1" customWidth="1"/>
    <col min="1031" max="1031" width="13.85546875" style="1" customWidth="1"/>
    <col min="1032" max="1280" width="8.85546875" style="1"/>
    <col min="1281" max="1281" width="29.5703125" style="1" customWidth="1"/>
    <col min="1282" max="1282" width="102.42578125" style="1" customWidth="1"/>
    <col min="1283" max="1283" width="21" style="1" customWidth="1"/>
    <col min="1284" max="1284" width="15.85546875" style="1" customWidth="1"/>
    <col min="1285" max="1285" width="15.140625" style="1" customWidth="1"/>
    <col min="1286" max="1286" width="14.85546875" style="1" customWidth="1"/>
    <col min="1287" max="1287" width="13.85546875" style="1" customWidth="1"/>
    <col min="1288" max="1536" width="8.85546875" style="1"/>
    <col min="1537" max="1537" width="29.5703125" style="1" customWidth="1"/>
    <col min="1538" max="1538" width="102.42578125" style="1" customWidth="1"/>
    <col min="1539" max="1539" width="21" style="1" customWidth="1"/>
    <col min="1540" max="1540" width="15.85546875" style="1" customWidth="1"/>
    <col min="1541" max="1541" width="15.140625" style="1" customWidth="1"/>
    <col min="1542" max="1542" width="14.85546875" style="1" customWidth="1"/>
    <col min="1543" max="1543" width="13.85546875" style="1" customWidth="1"/>
    <col min="1544" max="1792" width="8.85546875" style="1"/>
    <col min="1793" max="1793" width="29.5703125" style="1" customWidth="1"/>
    <col min="1794" max="1794" width="102.42578125" style="1" customWidth="1"/>
    <col min="1795" max="1795" width="21" style="1" customWidth="1"/>
    <col min="1796" max="1796" width="15.85546875" style="1" customWidth="1"/>
    <col min="1797" max="1797" width="15.140625" style="1" customWidth="1"/>
    <col min="1798" max="1798" width="14.85546875" style="1" customWidth="1"/>
    <col min="1799" max="1799" width="13.85546875" style="1" customWidth="1"/>
    <col min="1800" max="2048" width="8.85546875" style="1"/>
    <col min="2049" max="2049" width="29.5703125" style="1" customWidth="1"/>
    <col min="2050" max="2050" width="102.42578125" style="1" customWidth="1"/>
    <col min="2051" max="2051" width="21" style="1" customWidth="1"/>
    <col min="2052" max="2052" width="15.85546875" style="1" customWidth="1"/>
    <col min="2053" max="2053" width="15.140625" style="1" customWidth="1"/>
    <col min="2054" max="2054" width="14.85546875" style="1" customWidth="1"/>
    <col min="2055" max="2055" width="13.85546875" style="1" customWidth="1"/>
    <col min="2056" max="2304" width="8.85546875" style="1"/>
    <col min="2305" max="2305" width="29.5703125" style="1" customWidth="1"/>
    <col min="2306" max="2306" width="102.42578125" style="1" customWidth="1"/>
    <col min="2307" max="2307" width="21" style="1" customWidth="1"/>
    <col min="2308" max="2308" width="15.85546875" style="1" customWidth="1"/>
    <col min="2309" max="2309" width="15.140625" style="1" customWidth="1"/>
    <col min="2310" max="2310" width="14.85546875" style="1" customWidth="1"/>
    <col min="2311" max="2311" width="13.85546875" style="1" customWidth="1"/>
    <col min="2312" max="2560" width="8.85546875" style="1"/>
    <col min="2561" max="2561" width="29.5703125" style="1" customWidth="1"/>
    <col min="2562" max="2562" width="102.42578125" style="1" customWidth="1"/>
    <col min="2563" max="2563" width="21" style="1" customWidth="1"/>
    <col min="2564" max="2564" width="15.85546875" style="1" customWidth="1"/>
    <col min="2565" max="2565" width="15.140625" style="1" customWidth="1"/>
    <col min="2566" max="2566" width="14.85546875" style="1" customWidth="1"/>
    <col min="2567" max="2567" width="13.85546875" style="1" customWidth="1"/>
    <col min="2568" max="2816" width="8.85546875" style="1"/>
    <col min="2817" max="2817" width="29.5703125" style="1" customWidth="1"/>
    <col min="2818" max="2818" width="102.42578125" style="1" customWidth="1"/>
    <col min="2819" max="2819" width="21" style="1" customWidth="1"/>
    <col min="2820" max="2820" width="15.85546875" style="1" customWidth="1"/>
    <col min="2821" max="2821" width="15.140625" style="1" customWidth="1"/>
    <col min="2822" max="2822" width="14.85546875" style="1" customWidth="1"/>
    <col min="2823" max="2823" width="13.85546875" style="1" customWidth="1"/>
    <col min="2824" max="3072" width="8.85546875" style="1"/>
    <col min="3073" max="3073" width="29.5703125" style="1" customWidth="1"/>
    <col min="3074" max="3074" width="102.42578125" style="1" customWidth="1"/>
    <col min="3075" max="3075" width="21" style="1" customWidth="1"/>
    <col min="3076" max="3076" width="15.85546875" style="1" customWidth="1"/>
    <col min="3077" max="3077" width="15.140625" style="1" customWidth="1"/>
    <col min="3078" max="3078" width="14.85546875" style="1" customWidth="1"/>
    <col min="3079" max="3079" width="13.85546875" style="1" customWidth="1"/>
    <col min="3080" max="3328" width="8.85546875" style="1"/>
    <col min="3329" max="3329" width="29.5703125" style="1" customWidth="1"/>
    <col min="3330" max="3330" width="102.42578125" style="1" customWidth="1"/>
    <col min="3331" max="3331" width="21" style="1" customWidth="1"/>
    <col min="3332" max="3332" width="15.85546875" style="1" customWidth="1"/>
    <col min="3333" max="3333" width="15.140625" style="1" customWidth="1"/>
    <col min="3334" max="3334" width="14.85546875" style="1" customWidth="1"/>
    <col min="3335" max="3335" width="13.85546875" style="1" customWidth="1"/>
    <col min="3336" max="3584" width="8.85546875" style="1"/>
    <col min="3585" max="3585" width="29.5703125" style="1" customWidth="1"/>
    <col min="3586" max="3586" width="102.42578125" style="1" customWidth="1"/>
    <col min="3587" max="3587" width="21" style="1" customWidth="1"/>
    <col min="3588" max="3588" width="15.85546875" style="1" customWidth="1"/>
    <col min="3589" max="3589" width="15.140625" style="1" customWidth="1"/>
    <col min="3590" max="3590" width="14.85546875" style="1" customWidth="1"/>
    <col min="3591" max="3591" width="13.85546875" style="1" customWidth="1"/>
    <col min="3592" max="3840" width="8.85546875" style="1"/>
    <col min="3841" max="3841" width="29.5703125" style="1" customWidth="1"/>
    <col min="3842" max="3842" width="102.42578125" style="1" customWidth="1"/>
    <col min="3843" max="3843" width="21" style="1" customWidth="1"/>
    <col min="3844" max="3844" width="15.85546875" style="1" customWidth="1"/>
    <col min="3845" max="3845" width="15.140625" style="1" customWidth="1"/>
    <col min="3846" max="3846" width="14.85546875" style="1" customWidth="1"/>
    <col min="3847" max="3847" width="13.85546875" style="1" customWidth="1"/>
    <col min="3848" max="4096" width="8.85546875" style="1"/>
    <col min="4097" max="4097" width="29.5703125" style="1" customWidth="1"/>
    <col min="4098" max="4098" width="102.42578125" style="1" customWidth="1"/>
    <col min="4099" max="4099" width="21" style="1" customWidth="1"/>
    <col min="4100" max="4100" width="15.85546875" style="1" customWidth="1"/>
    <col min="4101" max="4101" width="15.140625" style="1" customWidth="1"/>
    <col min="4102" max="4102" width="14.85546875" style="1" customWidth="1"/>
    <col min="4103" max="4103" width="13.85546875" style="1" customWidth="1"/>
    <col min="4104" max="4352" width="8.85546875" style="1"/>
    <col min="4353" max="4353" width="29.5703125" style="1" customWidth="1"/>
    <col min="4354" max="4354" width="102.42578125" style="1" customWidth="1"/>
    <col min="4355" max="4355" width="21" style="1" customWidth="1"/>
    <col min="4356" max="4356" width="15.85546875" style="1" customWidth="1"/>
    <col min="4357" max="4357" width="15.140625" style="1" customWidth="1"/>
    <col min="4358" max="4358" width="14.85546875" style="1" customWidth="1"/>
    <col min="4359" max="4359" width="13.85546875" style="1" customWidth="1"/>
    <col min="4360" max="4608" width="8.85546875" style="1"/>
    <col min="4609" max="4609" width="29.5703125" style="1" customWidth="1"/>
    <col min="4610" max="4610" width="102.42578125" style="1" customWidth="1"/>
    <col min="4611" max="4611" width="21" style="1" customWidth="1"/>
    <col min="4612" max="4612" width="15.85546875" style="1" customWidth="1"/>
    <col min="4613" max="4613" width="15.140625" style="1" customWidth="1"/>
    <col min="4614" max="4614" width="14.85546875" style="1" customWidth="1"/>
    <col min="4615" max="4615" width="13.85546875" style="1" customWidth="1"/>
    <col min="4616" max="4864" width="8.85546875" style="1"/>
    <col min="4865" max="4865" width="29.5703125" style="1" customWidth="1"/>
    <col min="4866" max="4866" width="102.42578125" style="1" customWidth="1"/>
    <col min="4867" max="4867" width="21" style="1" customWidth="1"/>
    <col min="4868" max="4868" width="15.85546875" style="1" customWidth="1"/>
    <col min="4869" max="4869" width="15.140625" style="1" customWidth="1"/>
    <col min="4870" max="4870" width="14.85546875" style="1" customWidth="1"/>
    <col min="4871" max="4871" width="13.85546875" style="1" customWidth="1"/>
    <col min="4872" max="5120" width="8.85546875" style="1"/>
    <col min="5121" max="5121" width="29.5703125" style="1" customWidth="1"/>
    <col min="5122" max="5122" width="102.42578125" style="1" customWidth="1"/>
    <col min="5123" max="5123" width="21" style="1" customWidth="1"/>
    <col min="5124" max="5124" width="15.85546875" style="1" customWidth="1"/>
    <col min="5125" max="5125" width="15.140625" style="1" customWidth="1"/>
    <col min="5126" max="5126" width="14.85546875" style="1" customWidth="1"/>
    <col min="5127" max="5127" width="13.85546875" style="1" customWidth="1"/>
    <col min="5128" max="5376" width="8.85546875" style="1"/>
    <col min="5377" max="5377" width="29.5703125" style="1" customWidth="1"/>
    <col min="5378" max="5378" width="102.42578125" style="1" customWidth="1"/>
    <col min="5379" max="5379" width="21" style="1" customWidth="1"/>
    <col min="5380" max="5380" width="15.85546875" style="1" customWidth="1"/>
    <col min="5381" max="5381" width="15.140625" style="1" customWidth="1"/>
    <col min="5382" max="5382" width="14.85546875" style="1" customWidth="1"/>
    <col min="5383" max="5383" width="13.85546875" style="1" customWidth="1"/>
    <col min="5384" max="5632" width="8.85546875" style="1"/>
    <col min="5633" max="5633" width="29.5703125" style="1" customWidth="1"/>
    <col min="5634" max="5634" width="102.42578125" style="1" customWidth="1"/>
    <col min="5635" max="5635" width="21" style="1" customWidth="1"/>
    <col min="5636" max="5636" width="15.85546875" style="1" customWidth="1"/>
    <col min="5637" max="5637" width="15.140625" style="1" customWidth="1"/>
    <col min="5638" max="5638" width="14.85546875" style="1" customWidth="1"/>
    <col min="5639" max="5639" width="13.85546875" style="1" customWidth="1"/>
    <col min="5640" max="5888" width="8.85546875" style="1"/>
    <col min="5889" max="5889" width="29.5703125" style="1" customWidth="1"/>
    <col min="5890" max="5890" width="102.42578125" style="1" customWidth="1"/>
    <col min="5891" max="5891" width="21" style="1" customWidth="1"/>
    <col min="5892" max="5892" width="15.85546875" style="1" customWidth="1"/>
    <col min="5893" max="5893" width="15.140625" style="1" customWidth="1"/>
    <col min="5894" max="5894" width="14.85546875" style="1" customWidth="1"/>
    <col min="5895" max="5895" width="13.85546875" style="1" customWidth="1"/>
    <col min="5896" max="6144" width="8.85546875" style="1"/>
    <col min="6145" max="6145" width="29.5703125" style="1" customWidth="1"/>
    <col min="6146" max="6146" width="102.42578125" style="1" customWidth="1"/>
    <col min="6147" max="6147" width="21" style="1" customWidth="1"/>
    <col min="6148" max="6148" width="15.85546875" style="1" customWidth="1"/>
    <col min="6149" max="6149" width="15.140625" style="1" customWidth="1"/>
    <col min="6150" max="6150" width="14.85546875" style="1" customWidth="1"/>
    <col min="6151" max="6151" width="13.85546875" style="1" customWidth="1"/>
    <col min="6152" max="6400" width="8.85546875" style="1"/>
    <col min="6401" max="6401" width="29.5703125" style="1" customWidth="1"/>
    <col min="6402" max="6402" width="102.42578125" style="1" customWidth="1"/>
    <col min="6403" max="6403" width="21" style="1" customWidth="1"/>
    <col min="6404" max="6404" width="15.85546875" style="1" customWidth="1"/>
    <col min="6405" max="6405" width="15.140625" style="1" customWidth="1"/>
    <col min="6406" max="6406" width="14.85546875" style="1" customWidth="1"/>
    <col min="6407" max="6407" width="13.85546875" style="1" customWidth="1"/>
    <col min="6408" max="6656" width="8.85546875" style="1"/>
    <col min="6657" max="6657" width="29.5703125" style="1" customWidth="1"/>
    <col min="6658" max="6658" width="102.42578125" style="1" customWidth="1"/>
    <col min="6659" max="6659" width="21" style="1" customWidth="1"/>
    <col min="6660" max="6660" width="15.85546875" style="1" customWidth="1"/>
    <col min="6661" max="6661" width="15.140625" style="1" customWidth="1"/>
    <col min="6662" max="6662" width="14.85546875" style="1" customWidth="1"/>
    <col min="6663" max="6663" width="13.85546875" style="1" customWidth="1"/>
    <col min="6664" max="6912" width="8.85546875" style="1"/>
    <col min="6913" max="6913" width="29.5703125" style="1" customWidth="1"/>
    <col min="6914" max="6914" width="102.42578125" style="1" customWidth="1"/>
    <col min="6915" max="6915" width="21" style="1" customWidth="1"/>
    <col min="6916" max="6916" width="15.85546875" style="1" customWidth="1"/>
    <col min="6917" max="6917" width="15.140625" style="1" customWidth="1"/>
    <col min="6918" max="6918" width="14.85546875" style="1" customWidth="1"/>
    <col min="6919" max="6919" width="13.85546875" style="1" customWidth="1"/>
    <col min="6920" max="7168" width="8.85546875" style="1"/>
    <col min="7169" max="7169" width="29.5703125" style="1" customWidth="1"/>
    <col min="7170" max="7170" width="102.42578125" style="1" customWidth="1"/>
    <col min="7171" max="7171" width="21" style="1" customWidth="1"/>
    <col min="7172" max="7172" width="15.85546875" style="1" customWidth="1"/>
    <col min="7173" max="7173" width="15.140625" style="1" customWidth="1"/>
    <col min="7174" max="7174" width="14.85546875" style="1" customWidth="1"/>
    <col min="7175" max="7175" width="13.85546875" style="1" customWidth="1"/>
    <col min="7176" max="7424" width="8.85546875" style="1"/>
    <col min="7425" max="7425" width="29.5703125" style="1" customWidth="1"/>
    <col min="7426" max="7426" width="102.42578125" style="1" customWidth="1"/>
    <col min="7427" max="7427" width="21" style="1" customWidth="1"/>
    <col min="7428" max="7428" width="15.85546875" style="1" customWidth="1"/>
    <col min="7429" max="7429" width="15.140625" style="1" customWidth="1"/>
    <col min="7430" max="7430" width="14.85546875" style="1" customWidth="1"/>
    <col min="7431" max="7431" width="13.85546875" style="1" customWidth="1"/>
    <col min="7432" max="7680" width="8.85546875" style="1"/>
    <col min="7681" max="7681" width="29.5703125" style="1" customWidth="1"/>
    <col min="7682" max="7682" width="102.42578125" style="1" customWidth="1"/>
    <col min="7683" max="7683" width="21" style="1" customWidth="1"/>
    <col min="7684" max="7684" width="15.85546875" style="1" customWidth="1"/>
    <col min="7685" max="7685" width="15.140625" style="1" customWidth="1"/>
    <col min="7686" max="7686" width="14.85546875" style="1" customWidth="1"/>
    <col min="7687" max="7687" width="13.85546875" style="1" customWidth="1"/>
    <col min="7688" max="7936" width="8.85546875" style="1"/>
    <col min="7937" max="7937" width="29.5703125" style="1" customWidth="1"/>
    <col min="7938" max="7938" width="102.42578125" style="1" customWidth="1"/>
    <col min="7939" max="7939" width="21" style="1" customWidth="1"/>
    <col min="7940" max="7940" width="15.85546875" style="1" customWidth="1"/>
    <col min="7941" max="7941" width="15.140625" style="1" customWidth="1"/>
    <col min="7942" max="7942" width="14.85546875" style="1" customWidth="1"/>
    <col min="7943" max="7943" width="13.85546875" style="1" customWidth="1"/>
    <col min="7944" max="8192" width="8.85546875" style="1"/>
    <col min="8193" max="8193" width="29.5703125" style="1" customWidth="1"/>
    <col min="8194" max="8194" width="102.42578125" style="1" customWidth="1"/>
    <col min="8195" max="8195" width="21" style="1" customWidth="1"/>
    <col min="8196" max="8196" width="15.85546875" style="1" customWidth="1"/>
    <col min="8197" max="8197" width="15.140625" style="1" customWidth="1"/>
    <col min="8198" max="8198" width="14.85546875" style="1" customWidth="1"/>
    <col min="8199" max="8199" width="13.85546875" style="1" customWidth="1"/>
    <col min="8200" max="8448" width="8.85546875" style="1"/>
    <col min="8449" max="8449" width="29.5703125" style="1" customWidth="1"/>
    <col min="8450" max="8450" width="102.42578125" style="1" customWidth="1"/>
    <col min="8451" max="8451" width="21" style="1" customWidth="1"/>
    <col min="8452" max="8452" width="15.85546875" style="1" customWidth="1"/>
    <col min="8453" max="8453" width="15.140625" style="1" customWidth="1"/>
    <col min="8454" max="8454" width="14.85546875" style="1" customWidth="1"/>
    <col min="8455" max="8455" width="13.85546875" style="1" customWidth="1"/>
    <col min="8456" max="8704" width="8.85546875" style="1"/>
    <col min="8705" max="8705" width="29.5703125" style="1" customWidth="1"/>
    <col min="8706" max="8706" width="102.42578125" style="1" customWidth="1"/>
    <col min="8707" max="8707" width="21" style="1" customWidth="1"/>
    <col min="8708" max="8708" width="15.85546875" style="1" customWidth="1"/>
    <col min="8709" max="8709" width="15.140625" style="1" customWidth="1"/>
    <col min="8710" max="8710" width="14.85546875" style="1" customWidth="1"/>
    <col min="8711" max="8711" width="13.85546875" style="1" customWidth="1"/>
    <col min="8712" max="8960" width="8.85546875" style="1"/>
    <col min="8961" max="8961" width="29.5703125" style="1" customWidth="1"/>
    <col min="8962" max="8962" width="102.42578125" style="1" customWidth="1"/>
    <col min="8963" max="8963" width="21" style="1" customWidth="1"/>
    <col min="8964" max="8964" width="15.85546875" style="1" customWidth="1"/>
    <col min="8965" max="8965" width="15.140625" style="1" customWidth="1"/>
    <col min="8966" max="8966" width="14.85546875" style="1" customWidth="1"/>
    <col min="8967" max="8967" width="13.85546875" style="1" customWidth="1"/>
    <col min="8968" max="9216" width="8.85546875" style="1"/>
    <col min="9217" max="9217" width="29.5703125" style="1" customWidth="1"/>
    <col min="9218" max="9218" width="102.42578125" style="1" customWidth="1"/>
    <col min="9219" max="9219" width="21" style="1" customWidth="1"/>
    <col min="9220" max="9220" width="15.85546875" style="1" customWidth="1"/>
    <col min="9221" max="9221" width="15.140625" style="1" customWidth="1"/>
    <col min="9222" max="9222" width="14.85546875" style="1" customWidth="1"/>
    <col min="9223" max="9223" width="13.85546875" style="1" customWidth="1"/>
    <col min="9224" max="9472" width="8.85546875" style="1"/>
    <col min="9473" max="9473" width="29.5703125" style="1" customWidth="1"/>
    <col min="9474" max="9474" width="102.42578125" style="1" customWidth="1"/>
    <col min="9475" max="9475" width="21" style="1" customWidth="1"/>
    <col min="9476" max="9476" width="15.85546875" style="1" customWidth="1"/>
    <col min="9477" max="9477" width="15.140625" style="1" customWidth="1"/>
    <col min="9478" max="9478" width="14.85546875" style="1" customWidth="1"/>
    <col min="9479" max="9479" width="13.85546875" style="1" customWidth="1"/>
    <col min="9480" max="9728" width="8.85546875" style="1"/>
    <col min="9729" max="9729" width="29.5703125" style="1" customWidth="1"/>
    <col min="9730" max="9730" width="102.42578125" style="1" customWidth="1"/>
    <col min="9731" max="9731" width="21" style="1" customWidth="1"/>
    <col min="9732" max="9732" width="15.85546875" style="1" customWidth="1"/>
    <col min="9733" max="9733" width="15.140625" style="1" customWidth="1"/>
    <col min="9734" max="9734" width="14.85546875" style="1" customWidth="1"/>
    <col min="9735" max="9735" width="13.85546875" style="1" customWidth="1"/>
    <col min="9736" max="9984" width="8.85546875" style="1"/>
    <col min="9985" max="9985" width="29.5703125" style="1" customWidth="1"/>
    <col min="9986" max="9986" width="102.42578125" style="1" customWidth="1"/>
    <col min="9987" max="9987" width="21" style="1" customWidth="1"/>
    <col min="9988" max="9988" width="15.85546875" style="1" customWidth="1"/>
    <col min="9989" max="9989" width="15.140625" style="1" customWidth="1"/>
    <col min="9990" max="9990" width="14.85546875" style="1" customWidth="1"/>
    <col min="9991" max="9991" width="13.85546875" style="1" customWidth="1"/>
    <col min="9992" max="10240" width="8.85546875" style="1"/>
    <col min="10241" max="10241" width="29.5703125" style="1" customWidth="1"/>
    <col min="10242" max="10242" width="102.42578125" style="1" customWidth="1"/>
    <col min="10243" max="10243" width="21" style="1" customWidth="1"/>
    <col min="10244" max="10244" width="15.85546875" style="1" customWidth="1"/>
    <col min="10245" max="10245" width="15.140625" style="1" customWidth="1"/>
    <col min="10246" max="10246" width="14.85546875" style="1" customWidth="1"/>
    <col min="10247" max="10247" width="13.85546875" style="1" customWidth="1"/>
    <col min="10248" max="10496" width="8.85546875" style="1"/>
    <col min="10497" max="10497" width="29.5703125" style="1" customWidth="1"/>
    <col min="10498" max="10498" width="102.42578125" style="1" customWidth="1"/>
    <col min="10499" max="10499" width="21" style="1" customWidth="1"/>
    <col min="10500" max="10500" width="15.85546875" style="1" customWidth="1"/>
    <col min="10501" max="10501" width="15.140625" style="1" customWidth="1"/>
    <col min="10502" max="10502" width="14.85546875" style="1" customWidth="1"/>
    <col min="10503" max="10503" width="13.85546875" style="1" customWidth="1"/>
    <col min="10504" max="10752" width="8.85546875" style="1"/>
    <col min="10753" max="10753" width="29.5703125" style="1" customWidth="1"/>
    <col min="10754" max="10754" width="102.42578125" style="1" customWidth="1"/>
    <col min="10755" max="10755" width="21" style="1" customWidth="1"/>
    <col min="10756" max="10756" width="15.85546875" style="1" customWidth="1"/>
    <col min="10757" max="10757" width="15.140625" style="1" customWidth="1"/>
    <col min="10758" max="10758" width="14.85546875" style="1" customWidth="1"/>
    <col min="10759" max="10759" width="13.85546875" style="1" customWidth="1"/>
    <col min="10760" max="11008" width="8.85546875" style="1"/>
    <col min="11009" max="11009" width="29.5703125" style="1" customWidth="1"/>
    <col min="11010" max="11010" width="102.42578125" style="1" customWidth="1"/>
    <col min="11011" max="11011" width="21" style="1" customWidth="1"/>
    <col min="11012" max="11012" width="15.85546875" style="1" customWidth="1"/>
    <col min="11013" max="11013" width="15.140625" style="1" customWidth="1"/>
    <col min="11014" max="11014" width="14.85546875" style="1" customWidth="1"/>
    <col min="11015" max="11015" width="13.85546875" style="1" customWidth="1"/>
    <col min="11016" max="11264" width="8.85546875" style="1"/>
    <col min="11265" max="11265" width="29.5703125" style="1" customWidth="1"/>
    <col min="11266" max="11266" width="102.42578125" style="1" customWidth="1"/>
    <col min="11267" max="11267" width="21" style="1" customWidth="1"/>
    <col min="11268" max="11268" width="15.85546875" style="1" customWidth="1"/>
    <col min="11269" max="11269" width="15.140625" style="1" customWidth="1"/>
    <col min="11270" max="11270" width="14.85546875" style="1" customWidth="1"/>
    <col min="11271" max="11271" width="13.85546875" style="1" customWidth="1"/>
    <col min="11272" max="11520" width="8.85546875" style="1"/>
    <col min="11521" max="11521" width="29.5703125" style="1" customWidth="1"/>
    <col min="11522" max="11522" width="102.42578125" style="1" customWidth="1"/>
    <col min="11523" max="11523" width="21" style="1" customWidth="1"/>
    <col min="11524" max="11524" width="15.85546875" style="1" customWidth="1"/>
    <col min="11525" max="11525" width="15.140625" style="1" customWidth="1"/>
    <col min="11526" max="11526" width="14.85546875" style="1" customWidth="1"/>
    <col min="11527" max="11527" width="13.85546875" style="1" customWidth="1"/>
    <col min="11528" max="11776" width="8.85546875" style="1"/>
    <col min="11777" max="11777" width="29.5703125" style="1" customWidth="1"/>
    <col min="11778" max="11778" width="102.42578125" style="1" customWidth="1"/>
    <col min="11779" max="11779" width="21" style="1" customWidth="1"/>
    <col min="11780" max="11780" width="15.85546875" style="1" customWidth="1"/>
    <col min="11781" max="11781" width="15.140625" style="1" customWidth="1"/>
    <col min="11782" max="11782" width="14.85546875" style="1" customWidth="1"/>
    <col min="11783" max="11783" width="13.85546875" style="1" customWidth="1"/>
    <col min="11784" max="12032" width="8.85546875" style="1"/>
    <col min="12033" max="12033" width="29.5703125" style="1" customWidth="1"/>
    <col min="12034" max="12034" width="102.42578125" style="1" customWidth="1"/>
    <col min="12035" max="12035" width="21" style="1" customWidth="1"/>
    <col min="12036" max="12036" width="15.85546875" style="1" customWidth="1"/>
    <col min="12037" max="12037" width="15.140625" style="1" customWidth="1"/>
    <col min="12038" max="12038" width="14.85546875" style="1" customWidth="1"/>
    <col min="12039" max="12039" width="13.85546875" style="1" customWidth="1"/>
    <col min="12040" max="12288" width="8.85546875" style="1"/>
    <col min="12289" max="12289" width="29.5703125" style="1" customWidth="1"/>
    <col min="12290" max="12290" width="102.42578125" style="1" customWidth="1"/>
    <col min="12291" max="12291" width="21" style="1" customWidth="1"/>
    <col min="12292" max="12292" width="15.85546875" style="1" customWidth="1"/>
    <col min="12293" max="12293" width="15.140625" style="1" customWidth="1"/>
    <col min="12294" max="12294" width="14.85546875" style="1" customWidth="1"/>
    <col min="12295" max="12295" width="13.85546875" style="1" customWidth="1"/>
    <col min="12296" max="12544" width="8.85546875" style="1"/>
    <col min="12545" max="12545" width="29.5703125" style="1" customWidth="1"/>
    <col min="12546" max="12546" width="102.42578125" style="1" customWidth="1"/>
    <col min="12547" max="12547" width="21" style="1" customWidth="1"/>
    <col min="12548" max="12548" width="15.85546875" style="1" customWidth="1"/>
    <col min="12549" max="12549" width="15.140625" style="1" customWidth="1"/>
    <col min="12550" max="12550" width="14.85546875" style="1" customWidth="1"/>
    <col min="12551" max="12551" width="13.85546875" style="1" customWidth="1"/>
    <col min="12552" max="12800" width="8.85546875" style="1"/>
    <col min="12801" max="12801" width="29.5703125" style="1" customWidth="1"/>
    <col min="12802" max="12802" width="102.42578125" style="1" customWidth="1"/>
    <col min="12803" max="12803" width="21" style="1" customWidth="1"/>
    <col min="12804" max="12804" width="15.85546875" style="1" customWidth="1"/>
    <col min="12805" max="12805" width="15.140625" style="1" customWidth="1"/>
    <col min="12806" max="12806" width="14.85546875" style="1" customWidth="1"/>
    <col min="12807" max="12807" width="13.85546875" style="1" customWidth="1"/>
    <col min="12808" max="13056" width="8.85546875" style="1"/>
    <col min="13057" max="13057" width="29.5703125" style="1" customWidth="1"/>
    <col min="13058" max="13058" width="102.42578125" style="1" customWidth="1"/>
    <col min="13059" max="13059" width="21" style="1" customWidth="1"/>
    <col min="13060" max="13060" width="15.85546875" style="1" customWidth="1"/>
    <col min="13061" max="13061" width="15.140625" style="1" customWidth="1"/>
    <col min="13062" max="13062" width="14.85546875" style="1" customWidth="1"/>
    <col min="13063" max="13063" width="13.85546875" style="1" customWidth="1"/>
    <col min="13064" max="13312" width="8.85546875" style="1"/>
    <col min="13313" max="13313" width="29.5703125" style="1" customWidth="1"/>
    <col min="13314" max="13314" width="102.42578125" style="1" customWidth="1"/>
    <col min="13315" max="13315" width="21" style="1" customWidth="1"/>
    <col min="13316" max="13316" width="15.85546875" style="1" customWidth="1"/>
    <col min="13317" max="13317" width="15.140625" style="1" customWidth="1"/>
    <col min="13318" max="13318" width="14.85546875" style="1" customWidth="1"/>
    <col min="13319" max="13319" width="13.85546875" style="1" customWidth="1"/>
    <col min="13320" max="13568" width="8.85546875" style="1"/>
    <col min="13569" max="13569" width="29.5703125" style="1" customWidth="1"/>
    <col min="13570" max="13570" width="102.42578125" style="1" customWidth="1"/>
    <col min="13571" max="13571" width="21" style="1" customWidth="1"/>
    <col min="13572" max="13572" width="15.85546875" style="1" customWidth="1"/>
    <col min="13573" max="13573" width="15.140625" style="1" customWidth="1"/>
    <col min="13574" max="13574" width="14.85546875" style="1" customWidth="1"/>
    <col min="13575" max="13575" width="13.85546875" style="1" customWidth="1"/>
    <col min="13576" max="13824" width="8.85546875" style="1"/>
    <col min="13825" max="13825" width="29.5703125" style="1" customWidth="1"/>
    <col min="13826" max="13826" width="102.42578125" style="1" customWidth="1"/>
    <col min="13827" max="13827" width="21" style="1" customWidth="1"/>
    <col min="13828" max="13828" width="15.85546875" style="1" customWidth="1"/>
    <col min="13829" max="13829" width="15.140625" style="1" customWidth="1"/>
    <col min="13830" max="13830" width="14.85546875" style="1" customWidth="1"/>
    <col min="13831" max="13831" width="13.85546875" style="1" customWidth="1"/>
    <col min="13832" max="14080" width="8.85546875" style="1"/>
    <col min="14081" max="14081" width="29.5703125" style="1" customWidth="1"/>
    <col min="14082" max="14082" width="102.42578125" style="1" customWidth="1"/>
    <col min="14083" max="14083" width="21" style="1" customWidth="1"/>
    <col min="14084" max="14084" width="15.85546875" style="1" customWidth="1"/>
    <col min="14085" max="14085" width="15.140625" style="1" customWidth="1"/>
    <col min="14086" max="14086" width="14.85546875" style="1" customWidth="1"/>
    <col min="14087" max="14087" width="13.85546875" style="1" customWidth="1"/>
    <col min="14088" max="14336" width="8.85546875" style="1"/>
    <col min="14337" max="14337" width="29.5703125" style="1" customWidth="1"/>
    <col min="14338" max="14338" width="102.42578125" style="1" customWidth="1"/>
    <col min="14339" max="14339" width="21" style="1" customWidth="1"/>
    <col min="14340" max="14340" width="15.85546875" style="1" customWidth="1"/>
    <col min="14341" max="14341" width="15.140625" style="1" customWidth="1"/>
    <col min="14342" max="14342" width="14.85546875" style="1" customWidth="1"/>
    <col min="14343" max="14343" width="13.85546875" style="1" customWidth="1"/>
    <col min="14344" max="14592" width="8.85546875" style="1"/>
    <col min="14593" max="14593" width="29.5703125" style="1" customWidth="1"/>
    <col min="14594" max="14594" width="102.42578125" style="1" customWidth="1"/>
    <col min="14595" max="14595" width="21" style="1" customWidth="1"/>
    <col min="14596" max="14596" width="15.85546875" style="1" customWidth="1"/>
    <col min="14597" max="14597" width="15.140625" style="1" customWidth="1"/>
    <col min="14598" max="14598" width="14.85546875" style="1" customWidth="1"/>
    <col min="14599" max="14599" width="13.85546875" style="1" customWidth="1"/>
    <col min="14600" max="14848" width="8.85546875" style="1"/>
    <col min="14849" max="14849" width="29.5703125" style="1" customWidth="1"/>
    <col min="14850" max="14850" width="102.42578125" style="1" customWidth="1"/>
    <col min="14851" max="14851" width="21" style="1" customWidth="1"/>
    <col min="14852" max="14852" width="15.85546875" style="1" customWidth="1"/>
    <col min="14853" max="14853" width="15.140625" style="1" customWidth="1"/>
    <col min="14854" max="14854" width="14.85546875" style="1" customWidth="1"/>
    <col min="14855" max="14855" width="13.85546875" style="1" customWidth="1"/>
    <col min="14856" max="15104" width="8.85546875" style="1"/>
    <col min="15105" max="15105" width="29.5703125" style="1" customWidth="1"/>
    <col min="15106" max="15106" width="102.42578125" style="1" customWidth="1"/>
    <col min="15107" max="15107" width="21" style="1" customWidth="1"/>
    <col min="15108" max="15108" width="15.85546875" style="1" customWidth="1"/>
    <col min="15109" max="15109" width="15.140625" style="1" customWidth="1"/>
    <col min="15110" max="15110" width="14.85546875" style="1" customWidth="1"/>
    <col min="15111" max="15111" width="13.85546875" style="1" customWidth="1"/>
    <col min="15112" max="15360" width="8.85546875" style="1"/>
    <col min="15361" max="15361" width="29.5703125" style="1" customWidth="1"/>
    <col min="15362" max="15362" width="102.42578125" style="1" customWidth="1"/>
    <col min="15363" max="15363" width="21" style="1" customWidth="1"/>
    <col min="15364" max="15364" width="15.85546875" style="1" customWidth="1"/>
    <col min="15365" max="15365" width="15.140625" style="1" customWidth="1"/>
    <col min="15366" max="15366" width="14.85546875" style="1" customWidth="1"/>
    <col min="15367" max="15367" width="13.85546875" style="1" customWidth="1"/>
    <col min="15368" max="15616" width="8.85546875" style="1"/>
    <col min="15617" max="15617" width="29.5703125" style="1" customWidth="1"/>
    <col min="15618" max="15618" width="102.42578125" style="1" customWidth="1"/>
    <col min="15619" max="15619" width="21" style="1" customWidth="1"/>
    <col min="15620" max="15620" width="15.85546875" style="1" customWidth="1"/>
    <col min="15621" max="15621" width="15.140625" style="1" customWidth="1"/>
    <col min="15622" max="15622" width="14.85546875" style="1" customWidth="1"/>
    <col min="15623" max="15623" width="13.85546875" style="1" customWidth="1"/>
    <col min="15624" max="15872" width="8.85546875" style="1"/>
    <col min="15873" max="15873" width="29.5703125" style="1" customWidth="1"/>
    <col min="15874" max="15874" width="102.42578125" style="1" customWidth="1"/>
    <col min="15875" max="15875" width="21" style="1" customWidth="1"/>
    <col min="15876" max="15876" width="15.85546875" style="1" customWidth="1"/>
    <col min="15877" max="15877" width="15.140625" style="1" customWidth="1"/>
    <col min="15878" max="15878" width="14.85546875" style="1" customWidth="1"/>
    <col min="15879" max="15879" width="13.85546875" style="1" customWidth="1"/>
    <col min="15880" max="16128" width="8.85546875" style="1"/>
    <col min="16129" max="16129" width="29.5703125" style="1" customWidth="1"/>
    <col min="16130" max="16130" width="102.42578125" style="1" customWidth="1"/>
    <col min="16131" max="16131" width="21" style="1" customWidth="1"/>
    <col min="16132" max="16132" width="15.85546875" style="1" customWidth="1"/>
    <col min="16133" max="16133" width="15.140625" style="1" customWidth="1"/>
    <col min="16134" max="16134" width="14.85546875" style="1" customWidth="1"/>
    <col min="16135" max="16135" width="13.85546875" style="1" customWidth="1"/>
    <col min="16136" max="16384" width="8.85546875" style="1"/>
  </cols>
  <sheetData>
    <row r="1" spans="1:7" ht="18.75" x14ac:dyDescent="0.3">
      <c r="A1" s="32" t="s">
        <v>140</v>
      </c>
      <c r="B1" s="32"/>
      <c r="C1" s="32"/>
      <c r="D1" s="32"/>
      <c r="E1" s="32"/>
      <c r="F1" s="32"/>
      <c r="G1" s="32"/>
    </row>
    <row r="2" spans="1:7" ht="15.75" x14ac:dyDescent="0.25">
      <c r="A2" s="2"/>
      <c r="B2" s="2"/>
      <c r="C2" s="2"/>
      <c r="D2" s="3"/>
      <c r="E2" s="3"/>
      <c r="F2" s="3"/>
      <c r="G2" s="4" t="s">
        <v>0</v>
      </c>
    </row>
    <row r="3" spans="1:7" x14ac:dyDescent="0.2">
      <c r="A3" s="29" t="s">
        <v>1</v>
      </c>
      <c r="B3" s="29" t="s">
        <v>2</v>
      </c>
      <c r="C3" s="33" t="s">
        <v>141</v>
      </c>
      <c r="D3" s="33" t="s">
        <v>142</v>
      </c>
      <c r="E3" s="34" t="s">
        <v>143</v>
      </c>
      <c r="F3" s="33" t="s">
        <v>144</v>
      </c>
      <c r="G3" s="33" t="s">
        <v>145</v>
      </c>
    </row>
    <row r="4" spans="1:7" x14ac:dyDescent="0.2">
      <c r="A4" s="29"/>
      <c r="B4" s="29"/>
      <c r="C4" s="33"/>
      <c r="D4" s="33"/>
      <c r="E4" s="34"/>
      <c r="F4" s="33"/>
      <c r="G4" s="33"/>
    </row>
    <row r="5" spans="1:7" x14ac:dyDescent="0.2">
      <c r="A5" s="29"/>
      <c r="B5" s="29"/>
      <c r="C5" s="33"/>
      <c r="D5" s="33"/>
      <c r="E5" s="34"/>
      <c r="F5" s="33"/>
      <c r="G5" s="33"/>
    </row>
    <row r="6" spans="1:7" ht="6.75" customHeight="1" x14ac:dyDescent="0.2">
      <c r="A6" s="29"/>
      <c r="B6" s="29"/>
      <c r="C6" s="33"/>
      <c r="D6" s="33"/>
      <c r="E6" s="34"/>
      <c r="F6" s="33"/>
      <c r="G6" s="33"/>
    </row>
    <row r="7" spans="1:7" x14ac:dyDescent="0.2">
      <c r="A7" s="29"/>
      <c r="B7" s="29"/>
      <c r="C7" s="33"/>
      <c r="D7" s="33"/>
      <c r="E7" s="34"/>
      <c r="F7" s="33"/>
      <c r="G7" s="33"/>
    </row>
    <row r="8" spans="1:7" x14ac:dyDescent="0.2">
      <c r="A8" s="29"/>
      <c r="B8" s="29"/>
      <c r="C8" s="33"/>
      <c r="D8" s="33"/>
      <c r="E8" s="34"/>
      <c r="F8" s="33"/>
      <c r="G8" s="33"/>
    </row>
    <row r="9" spans="1:7" s="5" customFormat="1" ht="29.25" customHeight="1" x14ac:dyDescent="0.2">
      <c r="A9" s="29"/>
      <c r="B9" s="29"/>
      <c r="C9" s="33"/>
      <c r="D9" s="33"/>
      <c r="E9" s="34"/>
      <c r="F9" s="33"/>
      <c r="G9" s="33"/>
    </row>
    <row r="10" spans="1:7" s="5" customFormat="1" ht="15.75" x14ac:dyDescent="0.2">
      <c r="A10" s="35" t="s">
        <v>3</v>
      </c>
      <c r="B10" s="35"/>
      <c r="C10" s="35"/>
      <c r="D10" s="35"/>
      <c r="E10" s="35"/>
      <c r="F10" s="35"/>
      <c r="G10" s="35"/>
    </row>
    <row r="11" spans="1:7" s="10" customFormat="1" ht="18.75" x14ac:dyDescent="0.3">
      <c r="A11" s="36" t="s">
        <v>4</v>
      </c>
      <c r="B11" s="37" t="s">
        <v>5</v>
      </c>
      <c r="C11" s="38">
        <f>C12+C14+C16+C17+C18+C19+C20+C21+C22+C23+C24</f>
        <v>220031.02288</v>
      </c>
      <c r="D11" s="38">
        <f t="shared" ref="D11:F11" si="0">D12+D14+D16+D17+D18+D19+D20+D21+D22+D23+D24</f>
        <v>163565.14324999999</v>
      </c>
      <c r="E11" s="38">
        <f t="shared" si="0"/>
        <v>87783.597369999989</v>
      </c>
      <c r="F11" s="38">
        <f t="shared" si="0"/>
        <v>251348.74062000003</v>
      </c>
      <c r="G11" s="39">
        <f>F11*100/C11</f>
        <v>114.23331916112575</v>
      </c>
    </row>
    <row r="12" spans="1:7" ht="18.75" x14ac:dyDescent="0.3">
      <c r="A12" s="40" t="s">
        <v>137</v>
      </c>
      <c r="B12" s="41" t="s">
        <v>139</v>
      </c>
      <c r="C12" s="42">
        <v>187719.29</v>
      </c>
      <c r="D12" s="42">
        <v>142044.49419</v>
      </c>
      <c r="E12" s="43">
        <v>72185.625809999998</v>
      </c>
      <c r="F12" s="44">
        <f>D12+E12</f>
        <v>214230.12</v>
      </c>
      <c r="G12" s="45">
        <v>114.1</v>
      </c>
    </row>
    <row r="13" spans="1:7" s="28" customFormat="1" ht="18.75" x14ac:dyDescent="0.3">
      <c r="A13" s="46" t="s">
        <v>138</v>
      </c>
      <c r="B13" s="47" t="s">
        <v>136</v>
      </c>
      <c r="C13" s="44">
        <v>187719.29</v>
      </c>
      <c r="D13" s="44">
        <v>142044.49419</v>
      </c>
      <c r="E13" s="43">
        <v>72185.625809999998</v>
      </c>
      <c r="F13" s="44">
        <f>D13+E13</f>
        <v>214230.12</v>
      </c>
      <c r="G13" s="45">
        <v>114.1</v>
      </c>
    </row>
    <row r="14" spans="1:7" ht="37.5" x14ac:dyDescent="0.3">
      <c r="A14" s="40" t="s">
        <v>133</v>
      </c>
      <c r="B14" s="41" t="s">
        <v>134</v>
      </c>
      <c r="C14" s="42">
        <v>151.5</v>
      </c>
      <c r="D14" s="42">
        <v>671.12183000000005</v>
      </c>
      <c r="E14" s="43">
        <v>315.9381699999999</v>
      </c>
      <c r="F14" s="42">
        <f>D14+E14</f>
        <v>987.06</v>
      </c>
      <c r="G14" s="48">
        <v>651.5</v>
      </c>
    </row>
    <row r="15" spans="1:7" s="28" customFormat="1" ht="35.25" customHeight="1" x14ac:dyDescent="0.3">
      <c r="A15" s="46" t="s">
        <v>6</v>
      </c>
      <c r="B15" s="47" t="s">
        <v>135</v>
      </c>
      <c r="C15" s="44">
        <v>151.5</v>
      </c>
      <c r="D15" s="44">
        <v>671.12183000000005</v>
      </c>
      <c r="E15" s="43">
        <v>315.9381699999999</v>
      </c>
      <c r="F15" s="42">
        <f>D15+E15</f>
        <v>987.06</v>
      </c>
      <c r="G15" s="45">
        <v>651.5</v>
      </c>
    </row>
    <row r="16" spans="1:7" ht="18.75" x14ac:dyDescent="0.3">
      <c r="A16" s="40" t="s">
        <v>7</v>
      </c>
      <c r="B16" s="41" t="s">
        <v>8</v>
      </c>
      <c r="C16" s="42">
        <v>9782</v>
      </c>
      <c r="D16" s="42">
        <v>8653.7156900000009</v>
      </c>
      <c r="E16" s="43">
        <f t="shared" ref="E16:E21" si="1">C16-D16</f>
        <v>1128.2843099999991</v>
      </c>
      <c r="F16" s="42">
        <f t="shared" ref="F16:F21" si="2">C16</f>
        <v>9782</v>
      </c>
      <c r="G16" s="45">
        <v>100</v>
      </c>
    </row>
    <row r="17" spans="1:10" ht="18.75" x14ac:dyDescent="0.3">
      <c r="A17" s="40" t="s">
        <v>9</v>
      </c>
      <c r="B17" s="41" t="s">
        <v>10</v>
      </c>
      <c r="C17" s="42">
        <v>3000</v>
      </c>
      <c r="D17" s="42">
        <v>2905.3072099999999</v>
      </c>
      <c r="E17" s="43">
        <v>794.69279000000006</v>
      </c>
      <c r="F17" s="42">
        <f>D17+E17</f>
        <v>3700</v>
      </c>
      <c r="G17" s="45">
        <v>123.3</v>
      </c>
      <c r="J17" s="27"/>
    </row>
    <row r="18" spans="1:10" ht="37.5" x14ac:dyDescent="0.3">
      <c r="A18" s="40" t="s">
        <v>11</v>
      </c>
      <c r="B18" s="41" t="s">
        <v>12</v>
      </c>
      <c r="C18" s="42"/>
      <c r="D18" s="42">
        <v>0</v>
      </c>
      <c r="E18" s="43">
        <v>0</v>
      </c>
      <c r="F18" s="42">
        <f t="shared" si="2"/>
        <v>0</v>
      </c>
      <c r="G18" s="45">
        <v>0</v>
      </c>
    </row>
    <row r="19" spans="1:10" ht="37.5" x14ac:dyDescent="0.3">
      <c r="A19" s="40" t="s">
        <v>13</v>
      </c>
      <c r="B19" s="41" t="s">
        <v>14</v>
      </c>
      <c r="C19" s="42">
        <v>2226.0801499999998</v>
      </c>
      <c r="D19" s="42">
        <v>2873.424</v>
      </c>
      <c r="E19" s="43">
        <v>650</v>
      </c>
      <c r="F19" s="42">
        <f>D19+E19</f>
        <v>3523.424</v>
      </c>
      <c r="G19" s="45">
        <v>158.30000000000001</v>
      </c>
    </row>
    <row r="20" spans="1:10" ht="18.75" x14ac:dyDescent="0.3">
      <c r="A20" s="40" t="s">
        <v>15</v>
      </c>
      <c r="B20" s="41" t="s">
        <v>16</v>
      </c>
      <c r="C20" s="42">
        <v>63.899949999999997</v>
      </c>
      <c r="D20" s="42">
        <v>92.551400000000001</v>
      </c>
      <c r="E20" s="43">
        <v>0.8</v>
      </c>
      <c r="F20" s="42">
        <f>D20+E20</f>
        <v>93.351399999999998</v>
      </c>
      <c r="G20" s="45">
        <v>146.1</v>
      </c>
    </row>
    <row r="21" spans="1:10" ht="18.75" x14ac:dyDescent="0.3">
      <c r="A21" s="40" t="s">
        <v>17</v>
      </c>
      <c r="B21" s="41" t="s">
        <v>18</v>
      </c>
      <c r="C21" s="42">
        <v>15862.752780000001</v>
      </c>
      <c r="D21" s="42">
        <v>4167.5259500000002</v>
      </c>
      <c r="E21" s="43">
        <f t="shared" si="1"/>
        <v>11695.22683</v>
      </c>
      <c r="F21" s="42">
        <f t="shared" si="2"/>
        <v>15862.752780000001</v>
      </c>
      <c r="G21" s="45">
        <v>100</v>
      </c>
    </row>
    <row r="22" spans="1:10" ht="18.75" x14ac:dyDescent="0.3">
      <c r="A22" s="40" t="s">
        <v>19</v>
      </c>
      <c r="B22" s="41" t="s">
        <v>20</v>
      </c>
      <c r="C22" s="42">
        <v>270</v>
      </c>
      <c r="D22" s="42">
        <v>425.33244000000002</v>
      </c>
      <c r="E22" s="43">
        <v>44.7</v>
      </c>
      <c r="F22" s="42">
        <f>D22+E22</f>
        <v>470.03244000000001</v>
      </c>
      <c r="G22" s="45">
        <v>174.1</v>
      </c>
    </row>
    <row r="23" spans="1:10" ht="18.75" x14ac:dyDescent="0.3">
      <c r="A23" s="40" t="s">
        <v>21</v>
      </c>
      <c r="B23" s="41" t="s">
        <v>22</v>
      </c>
      <c r="C23" s="42">
        <v>955.5</v>
      </c>
      <c r="D23" s="42">
        <v>1731.6705400000001</v>
      </c>
      <c r="E23" s="43">
        <v>968.32945999999993</v>
      </c>
      <c r="F23" s="42">
        <f>D23+E23</f>
        <v>2700</v>
      </c>
      <c r="G23" s="45">
        <v>282.60000000000002</v>
      </c>
    </row>
    <row r="24" spans="1:10" ht="18.75" x14ac:dyDescent="0.3">
      <c r="A24" s="40" t="s">
        <v>23</v>
      </c>
      <c r="B24" s="41" t="s">
        <v>24</v>
      </c>
      <c r="C24" s="42">
        <v>0</v>
      </c>
      <c r="D24" s="42">
        <v>0</v>
      </c>
      <c r="E24" s="43">
        <v>0</v>
      </c>
      <c r="F24" s="42">
        <f>D24-D25</f>
        <v>0</v>
      </c>
      <c r="G24" s="45">
        <v>0</v>
      </c>
    </row>
    <row r="25" spans="1:10" s="16" customFormat="1" ht="24.6" customHeight="1" x14ac:dyDescent="0.3">
      <c r="A25" s="46" t="s">
        <v>25</v>
      </c>
      <c r="B25" s="47" t="s">
        <v>26</v>
      </c>
      <c r="C25" s="42">
        <v>0</v>
      </c>
      <c r="D25" s="42">
        <v>0</v>
      </c>
      <c r="E25" s="43">
        <v>0</v>
      </c>
      <c r="F25" s="42">
        <v>0</v>
      </c>
      <c r="G25" s="45"/>
    </row>
    <row r="26" spans="1:10" s="10" customFormat="1" ht="18.75" x14ac:dyDescent="0.3">
      <c r="A26" s="36" t="s">
        <v>27</v>
      </c>
      <c r="B26" s="37" t="s">
        <v>28</v>
      </c>
      <c r="C26" s="38">
        <f>C27+C28+C29+C30+C31</f>
        <v>767609.60806</v>
      </c>
      <c r="D26" s="38">
        <f t="shared" ref="D26:F26" si="3">D27+D28+D29+D30+D31</f>
        <v>558908.15222000005</v>
      </c>
      <c r="E26" s="38">
        <f t="shared" si="3"/>
        <v>208701.45583999992</v>
      </c>
      <c r="F26" s="38">
        <f t="shared" si="3"/>
        <v>767609.60806</v>
      </c>
      <c r="G26" s="39">
        <f>F26*100/C26</f>
        <v>99.999999999999986</v>
      </c>
    </row>
    <row r="27" spans="1:10" customFormat="1" ht="18.75" x14ac:dyDescent="0.3">
      <c r="A27" s="11" t="s">
        <v>29</v>
      </c>
      <c r="B27" s="12" t="s">
        <v>30</v>
      </c>
      <c r="C27" s="14">
        <v>186719.06310999999</v>
      </c>
      <c r="D27" s="14">
        <v>133071.53700000001</v>
      </c>
      <c r="E27" s="13">
        <f>C27-D27</f>
        <v>53647.526109999977</v>
      </c>
      <c r="F27" s="14">
        <f>C27</f>
        <v>186719.06310999999</v>
      </c>
      <c r="G27" s="15">
        <v>100</v>
      </c>
    </row>
    <row r="28" spans="1:10" customFormat="1" ht="18.75" x14ac:dyDescent="0.3">
      <c r="A28" s="11" t="s">
        <v>31</v>
      </c>
      <c r="B28" s="12" t="s">
        <v>32</v>
      </c>
      <c r="C28" s="14">
        <v>139611.24551000001</v>
      </c>
      <c r="D28" s="14">
        <v>103368.33818999999</v>
      </c>
      <c r="E28" s="13">
        <f t="shared" ref="E28:E32" si="4">C28-D28</f>
        <v>36242.907320000013</v>
      </c>
      <c r="F28" s="14">
        <f t="shared" ref="F28:F32" si="5">C28</f>
        <v>139611.24551000001</v>
      </c>
      <c r="G28" s="15">
        <v>100</v>
      </c>
    </row>
    <row r="29" spans="1:10" customFormat="1" ht="18.75" x14ac:dyDescent="0.3">
      <c r="A29" s="11" t="s">
        <v>33</v>
      </c>
      <c r="B29" s="12" t="s">
        <v>34</v>
      </c>
      <c r="C29" s="14">
        <v>403652.45143999998</v>
      </c>
      <c r="D29" s="14">
        <v>295445.37683000002</v>
      </c>
      <c r="E29" s="13">
        <f t="shared" si="4"/>
        <v>108207.07460999995</v>
      </c>
      <c r="F29" s="14">
        <f t="shared" si="5"/>
        <v>403652.45143999998</v>
      </c>
      <c r="G29" s="15">
        <v>100</v>
      </c>
    </row>
    <row r="30" spans="1:10" customFormat="1" ht="18.75" x14ac:dyDescent="0.3">
      <c r="A30" s="11" t="s">
        <v>35</v>
      </c>
      <c r="B30" s="12" t="s">
        <v>36</v>
      </c>
      <c r="C30" s="14">
        <v>37626.847999999998</v>
      </c>
      <c r="D30" s="14">
        <v>26972.064760000001</v>
      </c>
      <c r="E30" s="13">
        <f t="shared" si="4"/>
        <v>10654.783239999997</v>
      </c>
      <c r="F30" s="14">
        <f t="shared" si="5"/>
        <v>37626.847999999998</v>
      </c>
      <c r="G30" s="15">
        <v>100</v>
      </c>
    </row>
    <row r="31" spans="1:10" customFormat="1" ht="47.25" x14ac:dyDescent="0.3">
      <c r="A31" s="11" t="s">
        <v>37</v>
      </c>
      <c r="B31" s="18" t="s">
        <v>38</v>
      </c>
      <c r="C31" s="14"/>
      <c r="D31" s="14">
        <v>50.835439999999998</v>
      </c>
      <c r="E31" s="13">
        <f t="shared" si="4"/>
        <v>-50.835439999999998</v>
      </c>
      <c r="F31" s="14">
        <f t="shared" si="5"/>
        <v>0</v>
      </c>
      <c r="G31" s="15">
        <v>100</v>
      </c>
    </row>
    <row r="32" spans="1:10" customFormat="1" ht="31.5" hidden="1" x14ac:dyDescent="0.3">
      <c r="A32" s="11" t="s">
        <v>39</v>
      </c>
      <c r="B32" s="18" t="s">
        <v>40</v>
      </c>
      <c r="C32" s="14">
        <v>0</v>
      </c>
      <c r="D32" s="14">
        <v>0</v>
      </c>
      <c r="E32" s="13">
        <f t="shared" si="4"/>
        <v>0</v>
      </c>
      <c r="F32" s="14">
        <f t="shared" si="5"/>
        <v>0</v>
      </c>
      <c r="G32" s="15"/>
    </row>
    <row r="33" spans="1:7" s="10" customFormat="1" ht="18.75" x14ac:dyDescent="0.3">
      <c r="A33" s="6"/>
      <c r="B33" s="7" t="s">
        <v>41</v>
      </c>
      <c r="C33" s="8">
        <f>C26+C11</f>
        <v>987640.63094000006</v>
      </c>
      <c r="D33" s="8">
        <f>D26+D11</f>
        <v>722473.29547000001</v>
      </c>
      <c r="E33" s="8">
        <f>E26+E11</f>
        <v>296485.05320999993</v>
      </c>
      <c r="F33" s="8">
        <f>F26+F11</f>
        <v>1018958.3486800001</v>
      </c>
      <c r="G33" s="9">
        <f>F33*100/C33</f>
        <v>103.17096287444076</v>
      </c>
    </row>
    <row r="34" spans="1:7" ht="15.75" x14ac:dyDescent="0.25">
      <c r="A34" s="30" t="s">
        <v>42</v>
      </c>
      <c r="B34" s="30"/>
      <c r="C34" s="30"/>
      <c r="D34" s="30"/>
      <c r="E34" s="30"/>
      <c r="F34" s="30"/>
      <c r="G34" s="30"/>
    </row>
    <row r="35" spans="1:7" s="10" customFormat="1" ht="18.75" x14ac:dyDescent="0.3">
      <c r="A35" s="19" t="s">
        <v>43</v>
      </c>
      <c r="B35" s="7" t="s">
        <v>44</v>
      </c>
      <c r="C35" s="8">
        <f>C36+C37+C38+C40+C41+C43+C44+C45+C39+C42</f>
        <v>90753.18015</v>
      </c>
      <c r="D35" s="8">
        <f>D36+D37+D38+D40+D41+D43+D44+D45+D39+D42</f>
        <v>65449.519619999999</v>
      </c>
      <c r="E35" s="8">
        <f>C35-D35</f>
        <v>25303.660530000001</v>
      </c>
      <c r="F35" s="8">
        <f>D35+E35</f>
        <v>90753.18015</v>
      </c>
      <c r="G35" s="20">
        <f>F35*100/C35</f>
        <v>100</v>
      </c>
    </row>
    <row r="36" spans="1:7" ht="37.5" x14ac:dyDescent="0.3">
      <c r="A36" s="21" t="s">
        <v>45</v>
      </c>
      <c r="B36" s="12" t="s">
        <v>46</v>
      </c>
      <c r="C36" s="14">
        <v>3699.4352600000002</v>
      </c>
      <c r="D36" s="14">
        <v>3060.5691999999999</v>
      </c>
      <c r="E36" s="13">
        <f>C36-D36</f>
        <v>638.86606000000029</v>
      </c>
      <c r="F36" s="14">
        <f>C36</f>
        <v>3699.4352600000002</v>
      </c>
      <c r="G36" s="22">
        <v>100</v>
      </c>
    </row>
    <row r="37" spans="1:7" ht="37.5" x14ac:dyDescent="0.3">
      <c r="A37" s="21" t="s">
        <v>47</v>
      </c>
      <c r="B37" s="12" t="s">
        <v>48</v>
      </c>
      <c r="C37" s="14">
        <v>1299.3016399999999</v>
      </c>
      <c r="D37" s="14">
        <v>1049.82042</v>
      </c>
      <c r="E37" s="13">
        <f t="shared" ref="E37:E76" si="6">C37-D37</f>
        <v>249.48121999999989</v>
      </c>
      <c r="F37" s="14">
        <f t="shared" ref="F37:F45" si="7">C37</f>
        <v>1299.3016399999999</v>
      </c>
      <c r="G37" s="22">
        <v>100</v>
      </c>
    </row>
    <row r="38" spans="1:7" ht="56.25" x14ac:dyDescent="0.3">
      <c r="A38" s="21" t="s">
        <v>49</v>
      </c>
      <c r="B38" s="12" t="s">
        <v>50</v>
      </c>
      <c r="C38" s="14">
        <v>18334.251540000001</v>
      </c>
      <c r="D38" s="14">
        <v>14806.971320000001</v>
      </c>
      <c r="E38" s="13">
        <f t="shared" si="6"/>
        <v>3527.2802200000006</v>
      </c>
      <c r="F38" s="14">
        <f t="shared" si="7"/>
        <v>18334.251540000001</v>
      </c>
      <c r="G38" s="22">
        <v>100</v>
      </c>
    </row>
    <row r="39" spans="1:7" ht="18.75" hidden="1" x14ac:dyDescent="0.3">
      <c r="A39" s="21" t="s">
        <v>51</v>
      </c>
      <c r="B39" s="12" t="s">
        <v>52</v>
      </c>
      <c r="C39" s="14"/>
      <c r="D39" s="14"/>
      <c r="E39" s="13">
        <f t="shared" si="6"/>
        <v>0</v>
      </c>
      <c r="F39" s="14">
        <f t="shared" si="7"/>
        <v>0</v>
      </c>
      <c r="G39" s="22" t="e">
        <v>#DIV/0!</v>
      </c>
    </row>
    <row r="40" spans="1:7" ht="18.75" x14ac:dyDescent="0.3">
      <c r="A40" s="21" t="s">
        <v>53</v>
      </c>
      <c r="B40" s="12" t="s">
        <v>52</v>
      </c>
      <c r="C40" s="14">
        <v>0.35282000000000002</v>
      </c>
      <c r="D40" s="14"/>
      <c r="E40" s="13">
        <f>C40-D40</f>
        <v>0.35282000000000002</v>
      </c>
      <c r="F40" s="14">
        <f>C40</f>
        <v>0.35282000000000002</v>
      </c>
      <c r="G40" s="22">
        <v>100</v>
      </c>
    </row>
    <row r="41" spans="1:7" ht="37.5" x14ac:dyDescent="0.3">
      <c r="A41" s="21" t="s">
        <v>54</v>
      </c>
      <c r="B41" s="12" t="s">
        <v>55</v>
      </c>
      <c r="C41" s="14">
        <v>11703.28188</v>
      </c>
      <c r="D41" s="14">
        <v>9604.0394799999995</v>
      </c>
      <c r="E41" s="13">
        <f t="shared" si="6"/>
        <v>2099.242400000001</v>
      </c>
      <c r="F41" s="14">
        <f t="shared" si="7"/>
        <v>11703.28188</v>
      </c>
      <c r="G41" s="22">
        <v>100</v>
      </c>
    </row>
    <row r="42" spans="1:7" ht="18.75" hidden="1" x14ac:dyDescent="0.3">
      <c r="A42" s="21" t="s">
        <v>56</v>
      </c>
      <c r="B42" s="12" t="s">
        <v>57</v>
      </c>
      <c r="C42" s="14"/>
      <c r="D42" s="14"/>
      <c r="E42" s="13">
        <f t="shared" si="6"/>
        <v>0</v>
      </c>
      <c r="F42" s="14">
        <f t="shared" si="7"/>
        <v>0</v>
      </c>
      <c r="G42" s="22">
        <v>100</v>
      </c>
    </row>
    <row r="43" spans="1:7" ht="18.75" x14ac:dyDescent="0.3">
      <c r="A43" s="21" t="s">
        <v>56</v>
      </c>
      <c r="B43" s="12" t="s">
        <v>57</v>
      </c>
      <c r="C43" s="14">
        <v>100</v>
      </c>
      <c r="D43" s="14"/>
      <c r="E43" s="13">
        <f t="shared" si="6"/>
        <v>100</v>
      </c>
      <c r="F43" s="14">
        <f t="shared" si="7"/>
        <v>100</v>
      </c>
      <c r="G43" s="22"/>
    </row>
    <row r="44" spans="1:7" ht="18.75" x14ac:dyDescent="0.3">
      <c r="A44" s="21" t="s">
        <v>58</v>
      </c>
      <c r="B44" s="12" t="s">
        <v>59</v>
      </c>
      <c r="C44" s="14">
        <v>2840</v>
      </c>
      <c r="D44" s="14"/>
      <c r="E44" s="13">
        <v>0</v>
      </c>
      <c r="F44" s="14">
        <v>0</v>
      </c>
      <c r="G44" s="22">
        <v>0</v>
      </c>
    </row>
    <row r="45" spans="1:7" ht="18.75" x14ac:dyDescent="0.3">
      <c r="A45" s="21" t="s">
        <v>60</v>
      </c>
      <c r="B45" s="12" t="s">
        <v>61</v>
      </c>
      <c r="C45" s="14">
        <v>52776.557009999997</v>
      </c>
      <c r="D45" s="14">
        <v>36928.119200000001</v>
      </c>
      <c r="E45" s="13">
        <f t="shared" si="6"/>
        <v>15848.437809999996</v>
      </c>
      <c r="F45" s="14">
        <f t="shared" si="7"/>
        <v>52776.557009999997</v>
      </c>
      <c r="G45" s="22">
        <v>100</v>
      </c>
    </row>
    <row r="46" spans="1:7" s="10" customFormat="1" ht="18.75" x14ac:dyDescent="0.3">
      <c r="A46" s="19" t="s">
        <v>62</v>
      </c>
      <c r="B46" s="7" t="s">
        <v>63</v>
      </c>
      <c r="C46" s="8">
        <f>C47+C48</f>
        <v>3842.5</v>
      </c>
      <c r="D46" s="8">
        <f>D47+D48</f>
        <v>2180.0994299999998</v>
      </c>
      <c r="E46" s="17">
        <f t="shared" si="6"/>
        <v>1662.4005700000002</v>
      </c>
      <c r="F46" s="8">
        <f>D46+E46</f>
        <v>3842.5</v>
      </c>
      <c r="G46" s="20">
        <f>F46*100/C46</f>
        <v>100</v>
      </c>
    </row>
    <row r="47" spans="1:7" ht="37.5" x14ac:dyDescent="0.3">
      <c r="A47" s="21" t="s">
        <v>130</v>
      </c>
      <c r="B47" s="12" t="s">
        <v>129</v>
      </c>
      <c r="C47" s="14">
        <v>3483.2</v>
      </c>
      <c r="D47" s="14">
        <v>1933.1175499999999</v>
      </c>
      <c r="E47" s="13">
        <f t="shared" si="6"/>
        <v>1550.0824499999999</v>
      </c>
      <c r="F47" s="14">
        <f>C47</f>
        <v>3483.2</v>
      </c>
      <c r="G47" s="22"/>
    </row>
    <row r="48" spans="1:7" ht="37.5" x14ac:dyDescent="0.3">
      <c r="A48" s="21" t="s">
        <v>64</v>
      </c>
      <c r="B48" s="12" t="s">
        <v>65</v>
      </c>
      <c r="C48" s="14">
        <v>359.3</v>
      </c>
      <c r="D48" s="14">
        <v>246.98187999999999</v>
      </c>
      <c r="E48" s="13">
        <f t="shared" si="6"/>
        <v>112.31812000000002</v>
      </c>
      <c r="F48" s="14">
        <f>C48</f>
        <v>359.3</v>
      </c>
      <c r="G48" s="22">
        <f>F48*100/C48</f>
        <v>100</v>
      </c>
    </row>
    <row r="49" spans="1:7" s="10" customFormat="1" ht="18.75" x14ac:dyDescent="0.3">
      <c r="A49" s="19" t="s">
        <v>66</v>
      </c>
      <c r="B49" s="7" t="s">
        <v>67</v>
      </c>
      <c r="C49" s="8">
        <f>SUM(C50:C54)</f>
        <v>30261.596850000002</v>
      </c>
      <c r="D49" s="8">
        <f>SUM(D50:D54)</f>
        <v>18929.664800000002</v>
      </c>
      <c r="E49" s="17">
        <f t="shared" si="6"/>
        <v>11331.932049999999</v>
      </c>
      <c r="F49" s="8">
        <f>D49+E49</f>
        <v>30261.596850000002</v>
      </c>
      <c r="G49" s="20">
        <f>F49*100/C49</f>
        <v>100</v>
      </c>
    </row>
    <row r="50" spans="1:7" ht="18.75" x14ac:dyDescent="0.3">
      <c r="A50" s="21" t="s">
        <v>68</v>
      </c>
      <c r="B50" s="12" t="s">
        <v>69</v>
      </c>
      <c r="C50" s="14">
        <v>2337.1149599999999</v>
      </c>
      <c r="D50" s="14">
        <v>2267.4298399999998</v>
      </c>
      <c r="E50" s="13">
        <f t="shared" si="6"/>
        <v>69.685120000000097</v>
      </c>
      <c r="F50" s="14">
        <f t="shared" ref="F50:F54" si="8">C50</f>
        <v>2337.1149599999999</v>
      </c>
      <c r="G50" s="22">
        <v>100</v>
      </c>
    </row>
    <row r="51" spans="1:7" ht="18.75" x14ac:dyDescent="0.3">
      <c r="A51" s="21" t="s">
        <v>70</v>
      </c>
      <c r="B51" s="12" t="s">
        <v>71</v>
      </c>
      <c r="C51" s="14">
        <v>11396.035260000001</v>
      </c>
      <c r="D51" s="14">
        <v>7477.7223000000004</v>
      </c>
      <c r="E51" s="13">
        <f t="shared" si="6"/>
        <v>3918.3129600000002</v>
      </c>
      <c r="F51" s="14">
        <f t="shared" si="8"/>
        <v>11396.035260000001</v>
      </c>
      <c r="G51" s="22">
        <v>100</v>
      </c>
    </row>
    <row r="52" spans="1:7" ht="18.75" x14ac:dyDescent="0.3">
      <c r="A52" s="21" t="s">
        <v>72</v>
      </c>
      <c r="B52" s="12" t="s">
        <v>73</v>
      </c>
      <c r="C52" s="14">
        <v>16047.368420000001</v>
      </c>
      <c r="D52" s="14">
        <v>8959.9526600000008</v>
      </c>
      <c r="E52" s="13">
        <f t="shared" si="6"/>
        <v>7087.4157599999999</v>
      </c>
      <c r="F52" s="14">
        <f t="shared" si="8"/>
        <v>16047.368420000001</v>
      </c>
      <c r="G52" s="22">
        <v>100</v>
      </c>
    </row>
    <row r="53" spans="1:7" ht="18.75" x14ac:dyDescent="0.3">
      <c r="A53" s="21" t="s">
        <v>74</v>
      </c>
      <c r="B53" s="12" t="s">
        <v>75</v>
      </c>
      <c r="C53" s="14">
        <v>174.07821000000001</v>
      </c>
      <c r="D53" s="14">
        <v>142.56</v>
      </c>
      <c r="E53" s="13">
        <f t="shared" si="6"/>
        <v>31.51821000000001</v>
      </c>
      <c r="F53" s="14">
        <f t="shared" si="8"/>
        <v>174.07821000000001</v>
      </c>
      <c r="G53" s="22">
        <v>100</v>
      </c>
    </row>
    <row r="54" spans="1:7" ht="18.75" x14ac:dyDescent="0.3">
      <c r="A54" s="21" t="s">
        <v>76</v>
      </c>
      <c r="B54" s="12" t="s">
        <v>77</v>
      </c>
      <c r="C54" s="14">
        <v>307</v>
      </c>
      <c r="D54" s="14">
        <v>82</v>
      </c>
      <c r="E54" s="13">
        <f t="shared" si="6"/>
        <v>225</v>
      </c>
      <c r="F54" s="14">
        <f t="shared" si="8"/>
        <v>307</v>
      </c>
      <c r="G54" s="22">
        <v>100</v>
      </c>
    </row>
    <row r="55" spans="1:7" s="10" customFormat="1" ht="18.75" x14ac:dyDescent="0.3">
      <c r="A55" s="19" t="s">
        <v>78</v>
      </c>
      <c r="B55" s="7" t="s">
        <v>79</v>
      </c>
      <c r="C55" s="8">
        <f>C56+C58+C57</f>
        <v>21062.011930000001</v>
      </c>
      <c r="D55" s="8">
        <f t="shared" ref="D55:F55" si="9">D56+D58+D57</f>
        <v>8343.3552</v>
      </c>
      <c r="E55" s="8">
        <f t="shared" si="9"/>
        <v>12718.656729999999</v>
      </c>
      <c r="F55" s="8">
        <f t="shared" si="9"/>
        <v>21062.011930000001</v>
      </c>
      <c r="G55" s="20">
        <f>F55*100/C55</f>
        <v>100</v>
      </c>
    </row>
    <row r="56" spans="1:7" ht="18.75" x14ac:dyDescent="0.3">
      <c r="A56" s="21" t="s">
        <v>80</v>
      </c>
      <c r="B56" s="12" t="s">
        <v>81</v>
      </c>
      <c r="C56" s="14">
        <v>18093.172699999999</v>
      </c>
      <c r="D56" s="14">
        <v>6560.9153200000001</v>
      </c>
      <c r="E56" s="13">
        <f t="shared" si="6"/>
        <v>11532.257379999999</v>
      </c>
      <c r="F56" s="14">
        <f t="shared" ref="F56:F76" si="10">D56+E56</f>
        <v>18093.172699999999</v>
      </c>
      <c r="G56" s="22">
        <v>100</v>
      </c>
    </row>
    <row r="57" spans="1:7" ht="18.75" x14ac:dyDescent="0.3">
      <c r="A57" s="21" t="s">
        <v>82</v>
      </c>
      <c r="B57" s="12" t="s">
        <v>83</v>
      </c>
      <c r="C57" s="14">
        <v>2968.83923</v>
      </c>
      <c r="D57" s="14">
        <v>1782.4398799999999</v>
      </c>
      <c r="E57" s="13">
        <f t="shared" ref="E57" si="11">C57-D57</f>
        <v>1186.3993500000001</v>
      </c>
      <c r="F57" s="14">
        <f t="shared" ref="F57" si="12">D57+E57</f>
        <v>2968.83923</v>
      </c>
      <c r="G57" s="22">
        <v>100</v>
      </c>
    </row>
    <row r="58" spans="1:7" ht="18.75" hidden="1" x14ac:dyDescent="0.3">
      <c r="A58" s="21" t="s">
        <v>131</v>
      </c>
      <c r="B58" s="12" t="s">
        <v>132</v>
      </c>
      <c r="C58" s="14"/>
      <c r="D58" s="14"/>
      <c r="E58" s="13">
        <f t="shared" si="6"/>
        <v>0</v>
      </c>
      <c r="F58" s="14">
        <f t="shared" si="10"/>
        <v>0</v>
      </c>
      <c r="G58" s="22">
        <v>100</v>
      </c>
    </row>
    <row r="59" spans="1:7" s="10" customFormat="1" ht="18.75" x14ac:dyDescent="0.3">
      <c r="A59" s="19" t="s">
        <v>84</v>
      </c>
      <c r="B59" s="7" t="s">
        <v>85</v>
      </c>
      <c r="C59" s="8">
        <f>C60</f>
        <v>27</v>
      </c>
      <c r="D59" s="8">
        <f>D60</f>
        <v>27</v>
      </c>
      <c r="E59" s="8">
        <f>E60</f>
        <v>0</v>
      </c>
      <c r="F59" s="8">
        <f>F60</f>
        <v>27</v>
      </c>
      <c r="G59" s="8">
        <f>G60</f>
        <v>100</v>
      </c>
    </row>
    <row r="60" spans="1:7" ht="18.75" x14ac:dyDescent="0.3">
      <c r="A60" s="21" t="s">
        <v>86</v>
      </c>
      <c r="B60" s="12" t="s">
        <v>87</v>
      </c>
      <c r="C60" s="14">
        <v>27</v>
      </c>
      <c r="D60" s="14">
        <v>27</v>
      </c>
      <c r="E60" s="13">
        <f>C60-D60</f>
        <v>0</v>
      </c>
      <c r="F60" s="14">
        <f>D60+E60</f>
        <v>27</v>
      </c>
      <c r="G60" s="22">
        <v>100</v>
      </c>
    </row>
    <row r="61" spans="1:7" s="10" customFormat="1" ht="18.75" x14ac:dyDescent="0.3">
      <c r="A61" s="19" t="s">
        <v>88</v>
      </c>
      <c r="B61" s="7" t="s">
        <v>89</v>
      </c>
      <c r="C61" s="8">
        <f>C62+C63+C65+C66+C64</f>
        <v>653947.92683999997</v>
      </c>
      <c r="D61" s="8">
        <f t="shared" ref="D61:F61" si="13">D62+D63+D65+D66+D64</f>
        <v>472645.61378000001</v>
      </c>
      <c r="E61" s="8">
        <f t="shared" si="13"/>
        <v>181302.31305999999</v>
      </c>
      <c r="F61" s="8">
        <f t="shared" si="13"/>
        <v>653947.92683999997</v>
      </c>
      <c r="G61" s="8">
        <f>F61*100/C61</f>
        <v>100</v>
      </c>
    </row>
    <row r="62" spans="1:7" ht="18.75" x14ac:dyDescent="0.3">
      <c r="A62" s="21" t="s">
        <v>90</v>
      </c>
      <c r="B62" s="12" t="s">
        <v>91</v>
      </c>
      <c r="C62" s="14">
        <v>86732.490449999998</v>
      </c>
      <c r="D62" s="14">
        <v>61273.38321</v>
      </c>
      <c r="E62" s="13">
        <f t="shared" si="6"/>
        <v>25459.107239999998</v>
      </c>
      <c r="F62" s="14">
        <f t="shared" si="10"/>
        <v>86732.490449999998</v>
      </c>
      <c r="G62" s="22">
        <v>100</v>
      </c>
    </row>
    <row r="63" spans="1:7" ht="18.75" x14ac:dyDescent="0.3">
      <c r="A63" s="21" t="s">
        <v>92</v>
      </c>
      <c r="B63" s="12" t="s">
        <v>93</v>
      </c>
      <c r="C63" s="14">
        <v>409195.52642000001</v>
      </c>
      <c r="D63" s="14">
        <v>297018.82393000001</v>
      </c>
      <c r="E63" s="13">
        <f t="shared" si="6"/>
        <v>112176.70249</v>
      </c>
      <c r="F63" s="14">
        <f t="shared" si="10"/>
        <v>409195.52642000001</v>
      </c>
      <c r="G63" s="22">
        <v>100</v>
      </c>
    </row>
    <row r="64" spans="1:7" ht="18.75" x14ac:dyDescent="0.3">
      <c r="A64" s="21" t="s">
        <v>94</v>
      </c>
      <c r="B64" s="12" t="s">
        <v>95</v>
      </c>
      <c r="C64" s="14">
        <v>60684.239009999998</v>
      </c>
      <c r="D64" s="14">
        <v>39668.821709999997</v>
      </c>
      <c r="E64" s="13">
        <f t="shared" si="6"/>
        <v>21015.417300000001</v>
      </c>
      <c r="F64" s="14">
        <f t="shared" si="10"/>
        <v>60684.239009999998</v>
      </c>
      <c r="G64" s="22">
        <v>100</v>
      </c>
    </row>
    <row r="65" spans="1:7" ht="18.75" x14ac:dyDescent="0.3">
      <c r="A65" s="21" t="s">
        <v>96</v>
      </c>
      <c r="B65" s="12" t="s">
        <v>97</v>
      </c>
      <c r="C65" s="14">
        <v>11495.231589999999</v>
      </c>
      <c r="D65" s="14">
        <v>9055.7255700000005</v>
      </c>
      <c r="E65" s="13">
        <f t="shared" si="6"/>
        <v>2439.5060199999989</v>
      </c>
      <c r="F65" s="14">
        <f t="shared" si="10"/>
        <v>11495.231589999999</v>
      </c>
      <c r="G65" s="22">
        <v>100</v>
      </c>
    </row>
    <row r="66" spans="1:7" ht="18.75" x14ac:dyDescent="0.3">
      <c r="A66" s="21" t="s">
        <v>98</v>
      </c>
      <c r="B66" s="12" t="s">
        <v>99</v>
      </c>
      <c r="C66" s="14">
        <v>85840.439369999993</v>
      </c>
      <c r="D66" s="14">
        <v>65628.859360000002</v>
      </c>
      <c r="E66" s="13">
        <f t="shared" si="6"/>
        <v>20211.580009999991</v>
      </c>
      <c r="F66" s="14">
        <f t="shared" si="10"/>
        <v>85840.439369999993</v>
      </c>
      <c r="G66" s="22">
        <v>100</v>
      </c>
    </row>
    <row r="67" spans="1:7" s="10" customFormat="1" ht="18.75" x14ac:dyDescent="0.3">
      <c r="A67" s="19" t="s">
        <v>100</v>
      </c>
      <c r="B67" s="7" t="s">
        <v>101</v>
      </c>
      <c r="C67" s="8">
        <f>C68+C69</f>
        <v>118130.43201</v>
      </c>
      <c r="D67" s="8">
        <f>D68+D69</f>
        <v>88252.041679999995</v>
      </c>
      <c r="E67" s="17">
        <f t="shared" si="6"/>
        <v>29878.390330000009</v>
      </c>
      <c r="F67" s="8">
        <f t="shared" si="10"/>
        <v>118130.43201</v>
      </c>
      <c r="G67" s="20">
        <f t="shared" ref="G67:G80" si="14">F67*100/C67</f>
        <v>100.00000000000001</v>
      </c>
    </row>
    <row r="68" spans="1:7" ht="18.75" x14ac:dyDescent="0.3">
      <c r="A68" s="21" t="s">
        <v>102</v>
      </c>
      <c r="B68" s="12" t="s">
        <v>103</v>
      </c>
      <c r="C68" s="14">
        <v>82500.607250000001</v>
      </c>
      <c r="D68" s="14">
        <v>60173.516170000003</v>
      </c>
      <c r="E68" s="13">
        <f t="shared" si="6"/>
        <v>22327.091079999998</v>
      </c>
      <c r="F68" s="14">
        <f t="shared" si="10"/>
        <v>82500.607250000001</v>
      </c>
      <c r="G68" s="22">
        <f t="shared" si="14"/>
        <v>100</v>
      </c>
    </row>
    <row r="69" spans="1:7" ht="18.75" x14ac:dyDescent="0.3">
      <c r="A69" s="21" t="s">
        <v>104</v>
      </c>
      <c r="B69" s="12" t="s">
        <v>105</v>
      </c>
      <c r="C69" s="14">
        <v>35629.824760000003</v>
      </c>
      <c r="D69" s="14">
        <v>28078.525509999999</v>
      </c>
      <c r="E69" s="13">
        <f t="shared" si="6"/>
        <v>7551.2992500000037</v>
      </c>
      <c r="F69" s="14">
        <f t="shared" si="10"/>
        <v>35629.824760000003</v>
      </c>
      <c r="G69" s="22">
        <f t="shared" si="14"/>
        <v>100</v>
      </c>
    </row>
    <row r="70" spans="1:7" s="10" customFormat="1" ht="18.75" x14ac:dyDescent="0.3">
      <c r="A70" s="19" t="s">
        <v>106</v>
      </c>
      <c r="B70" s="7" t="s">
        <v>107</v>
      </c>
      <c r="C70" s="8">
        <f>C71+C72+C73+C74</f>
        <v>25407.63048</v>
      </c>
      <c r="D70" s="8">
        <f>D71+D72+D73+D74</f>
        <v>15718.803239999999</v>
      </c>
      <c r="E70" s="17">
        <f t="shared" si="6"/>
        <v>9688.8272400000005</v>
      </c>
      <c r="F70" s="8">
        <f t="shared" si="10"/>
        <v>25407.63048</v>
      </c>
      <c r="G70" s="20">
        <f t="shared" si="14"/>
        <v>100</v>
      </c>
    </row>
    <row r="71" spans="1:7" ht="18.75" x14ac:dyDescent="0.3">
      <c r="A71" s="21" t="s">
        <v>108</v>
      </c>
      <c r="B71" s="12" t="s">
        <v>109</v>
      </c>
      <c r="C71" s="14">
        <v>2850</v>
      </c>
      <c r="D71" s="14">
        <v>2076.0143499999999</v>
      </c>
      <c r="E71" s="13">
        <f t="shared" si="6"/>
        <v>773.98565000000008</v>
      </c>
      <c r="F71" s="14">
        <f t="shared" si="10"/>
        <v>2850</v>
      </c>
      <c r="G71" s="22">
        <f t="shared" si="14"/>
        <v>100</v>
      </c>
    </row>
    <row r="72" spans="1:7" ht="18.75" x14ac:dyDescent="0.3">
      <c r="A72" s="21" t="s">
        <v>110</v>
      </c>
      <c r="B72" s="12" t="s">
        <v>111</v>
      </c>
      <c r="C72" s="14">
        <v>3343.9351499999998</v>
      </c>
      <c r="D72" s="14">
        <v>3109.80494</v>
      </c>
      <c r="E72" s="13">
        <f t="shared" si="6"/>
        <v>234.13020999999981</v>
      </c>
      <c r="F72" s="14">
        <f t="shared" si="10"/>
        <v>3343.9351499999998</v>
      </c>
      <c r="G72" s="22">
        <f t="shared" si="14"/>
        <v>100</v>
      </c>
    </row>
    <row r="73" spans="1:7" ht="18.75" x14ac:dyDescent="0.3">
      <c r="A73" s="21" t="s">
        <v>112</v>
      </c>
      <c r="B73" s="12" t="s">
        <v>113</v>
      </c>
      <c r="C73" s="14">
        <v>15555.642830000001</v>
      </c>
      <c r="D73" s="14">
        <v>8230.2854299999999</v>
      </c>
      <c r="E73" s="13">
        <f t="shared" si="6"/>
        <v>7325.3574000000008</v>
      </c>
      <c r="F73" s="14">
        <f t="shared" si="10"/>
        <v>15555.642830000001</v>
      </c>
      <c r="G73" s="22">
        <f t="shared" si="14"/>
        <v>100</v>
      </c>
    </row>
    <row r="74" spans="1:7" ht="18.75" x14ac:dyDescent="0.3">
      <c r="A74" s="21" t="s">
        <v>114</v>
      </c>
      <c r="B74" s="12" t="s">
        <v>115</v>
      </c>
      <c r="C74" s="14">
        <v>3658.0524999999998</v>
      </c>
      <c r="D74" s="14">
        <v>2302.6985199999999</v>
      </c>
      <c r="E74" s="13">
        <f t="shared" si="6"/>
        <v>1355.3539799999999</v>
      </c>
      <c r="F74" s="14">
        <f t="shared" si="10"/>
        <v>3658.0524999999998</v>
      </c>
      <c r="G74" s="22">
        <f t="shared" si="14"/>
        <v>100</v>
      </c>
    </row>
    <row r="75" spans="1:7" s="10" customFormat="1" ht="18.75" x14ac:dyDescent="0.3">
      <c r="A75" s="19" t="s">
        <v>116</v>
      </c>
      <c r="B75" s="7" t="s">
        <v>117</v>
      </c>
      <c r="C75" s="8">
        <f>C76</f>
        <v>4383.7650000000003</v>
      </c>
      <c r="D75" s="8">
        <f>D76</f>
        <v>3562.6585500000001</v>
      </c>
      <c r="E75" s="17">
        <f t="shared" si="6"/>
        <v>821.10645000000022</v>
      </c>
      <c r="F75" s="8">
        <f t="shared" si="10"/>
        <v>4383.7650000000003</v>
      </c>
      <c r="G75" s="20">
        <f t="shared" si="14"/>
        <v>100</v>
      </c>
    </row>
    <row r="76" spans="1:7" ht="18.75" x14ac:dyDescent="0.3">
      <c r="A76" s="21" t="s">
        <v>118</v>
      </c>
      <c r="B76" s="12" t="s">
        <v>119</v>
      </c>
      <c r="C76" s="14">
        <v>4383.7650000000003</v>
      </c>
      <c r="D76" s="14">
        <v>3562.6585500000001</v>
      </c>
      <c r="E76" s="13">
        <f t="shared" si="6"/>
        <v>821.10645000000022</v>
      </c>
      <c r="F76" s="14">
        <f t="shared" si="10"/>
        <v>4383.7650000000003</v>
      </c>
      <c r="G76" s="22">
        <f t="shared" si="14"/>
        <v>100</v>
      </c>
    </row>
    <row r="77" spans="1:7" s="10" customFormat="1" ht="37.5" x14ac:dyDescent="0.3">
      <c r="A77" s="19" t="s">
        <v>120</v>
      </c>
      <c r="B77" s="7" t="s">
        <v>121</v>
      </c>
      <c r="C77" s="8">
        <f>C78+C79</f>
        <v>82867.909799999994</v>
      </c>
      <c r="D77" s="8">
        <f t="shared" ref="D77:F77" si="15">D78+D79</f>
        <v>58010.508730000001</v>
      </c>
      <c r="E77" s="8">
        <f t="shared" si="15"/>
        <v>24857.40107</v>
      </c>
      <c r="F77" s="8">
        <f t="shared" si="15"/>
        <v>82867.909799999994</v>
      </c>
      <c r="G77" s="20">
        <f t="shared" si="14"/>
        <v>100</v>
      </c>
    </row>
    <row r="78" spans="1:7" ht="37.5" x14ac:dyDescent="0.3">
      <c r="A78" s="21" t="s">
        <v>122</v>
      </c>
      <c r="B78" s="12" t="s">
        <v>123</v>
      </c>
      <c r="C78" s="14">
        <v>41637.735000000001</v>
      </c>
      <c r="D78" s="14">
        <v>32174.613000000001</v>
      </c>
      <c r="E78" s="13">
        <f>C78-D78</f>
        <v>9463.1219999999994</v>
      </c>
      <c r="F78" s="14">
        <f>D78+E78</f>
        <v>41637.735000000001</v>
      </c>
      <c r="G78" s="22">
        <f t="shared" si="14"/>
        <v>100</v>
      </c>
    </row>
    <row r="79" spans="1:7" ht="18.75" x14ac:dyDescent="0.3">
      <c r="A79" s="21" t="s">
        <v>124</v>
      </c>
      <c r="B79" s="12" t="s">
        <v>125</v>
      </c>
      <c r="C79" s="14">
        <v>41230.174800000001</v>
      </c>
      <c r="D79" s="14">
        <v>25835.89573</v>
      </c>
      <c r="E79" s="13">
        <f>C79-D79</f>
        <v>15394.279070000001</v>
      </c>
      <c r="F79" s="14">
        <f>D79+E79</f>
        <v>41230.174800000001</v>
      </c>
      <c r="G79" s="22">
        <f t="shared" si="14"/>
        <v>100</v>
      </c>
    </row>
    <row r="80" spans="1:7" s="10" customFormat="1" ht="18.75" x14ac:dyDescent="0.3">
      <c r="A80" s="23"/>
      <c r="B80" s="7" t="s">
        <v>126</v>
      </c>
      <c r="C80" s="8">
        <f>C75+C70+C67+C61+C55+C49+C46+C35+C77+C59</f>
        <v>1030683.95306</v>
      </c>
      <c r="D80" s="8">
        <f>D75+D70+D67+D61+D55+D49+D46+D35+D77+D59</f>
        <v>733119.26503000001</v>
      </c>
      <c r="E80" s="8">
        <f>E75+E70+E67+E61+E55+E49+E46+E35+E77+E59</f>
        <v>297564.68803000002</v>
      </c>
      <c r="F80" s="8">
        <f>F75+F70+F67+F61+F55+F49+F46+F35+F77+F59</f>
        <v>1030683.95306</v>
      </c>
      <c r="G80" s="20">
        <f t="shared" si="14"/>
        <v>100</v>
      </c>
    </row>
    <row r="81" spans="1:7" ht="18.75" x14ac:dyDescent="0.3">
      <c r="A81" s="31" t="s">
        <v>127</v>
      </c>
      <c r="B81" s="31"/>
      <c r="C81" s="31"/>
      <c r="D81" s="31"/>
      <c r="E81" s="31"/>
      <c r="F81" s="31"/>
      <c r="G81" s="31"/>
    </row>
    <row r="82" spans="1:7" ht="18.75" x14ac:dyDescent="0.3">
      <c r="A82" s="24"/>
      <c r="B82" s="25" t="s">
        <v>128</v>
      </c>
      <c r="C82" s="14">
        <f>-(C33-C80)</f>
        <v>43043.32211999991</v>
      </c>
      <c r="D82" s="14">
        <f>-(D33-D80)</f>
        <v>10645.969559999998</v>
      </c>
      <c r="E82" s="26">
        <f>C82-D82</f>
        <v>32397.352559999912</v>
      </c>
      <c r="F82" s="14">
        <f>D82+E82</f>
        <v>43043.32211999991</v>
      </c>
      <c r="G82" s="22">
        <f>F82*100/C82</f>
        <v>100</v>
      </c>
    </row>
    <row r="87" spans="1:7" x14ac:dyDescent="0.2">
      <c r="C87" s="27"/>
      <c r="D87" s="27"/>
    </row>
  </sheetData>
  <mergeCells count="11">
    <mergeCell ref="A10:G10"/>
    <mergeCell ref="A34:G34"/>
    <mergeCell ref="A81:G81"/>
    <mergeCell ref="A1:G1"/>
    <mergeCell ref="A3:A9"/>
    <mergeCell ref="B3:B9"/>
    <mergeCell ref="C3:C9"/>
    <mergeCell ref="D3:D9"/>
    <mergeCell ref="E3:E9"/>
    <mergeCell ref="F3:F9"/>
    <mergeCell ref="G3:G9"/>
  </mergeCells>
  <pageMargins left="1.1811023622047245" right="0.39370078740157483" top="0.55118110236220474" bottom="0.15748031496062992" header="0.19685039370078741" footer="0.19685039370078741"/>
  <pageSetup paperSize="9" scale="61" fitToHeight="0" orientation="landscape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Таблица1 (2)</vt:lpstr>
      <vt:lpstr>'Таблица1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Durnopyanova</dc:creator>
  <cp:lastModifiedBy>Durnopyanova L</cp:lastModifiedBy>
  <cp:lastPrinted>2024-10-28T09:04:22Z</cp:lastPrinted>
  <dcterms:created xsi:type="dcterms:W3CDTF">2020-01-15T04:05:35Z</dcterms:created>
  <dcterms:modified xsi:type="dcterms:W3CDTF">2024-11-02T08:27:10Z</dcterms:modified>
</cp:coreProperties>
</file>